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2120" windowHeight="8340" tabRatio="895"/>
  </bookViews>
  <sheets>
    <sheet name="2.12นักศึกษาที่ได้รับรางวัล" sheetId="117" r:id="rId1"/>
    <sheet name="4.3เงินวิจัย" sheetId="102" r:id="rId2"/>
    <sheet name="4.4งานวิจัยที่ตีพิมพ์" sheetId="100" r:id="rId3"/>
    <sheet name="5.2กรรมการวิชาการ" sheetId="14" r:id="rId4"/>
    <sheet name="5.3โครงการบริการวิชาการ" sheetId="118" r:id="rId5"/>
    <sheet name="weighing" sheetId="120" r:id="rId6"/>
    <sheet name="7.7รางวัลอาจารย์" sheetId="119" r:id="rId7"/>
  </sheets>
  <definedNames>
    <definedName name="_xlnm.Print_Area" localSheetId="0">'2.12นักศึกษาที่ได้รับรางวัล'!$A$1:$I$364</definedName>
    <definedName name="_xlnm.Print_Area" localSheetId="1">'4.3เงินวิจัย'!$A$1:$H$217</definedName>
    <definedName name="_xlnm.Print_Area" localSheetId="4">'5.3โครงการบริการวิชาการ'!$A$1:$I$291</definedName>
  </definedNames>
  <calcPr calcId="125725"/>
</workbook>
</file>

<file path=xl/calcChain.xml><?xml version="1.0" encoding="utf-8"?>
<calcChain xmlns="http://schemas.openxmlformats.org/spreadsheetml/2006/main">
  <c r="I273" i="118"/>
  <c r="H273"/>
  <c r="H264"/>
  <c r="I264"/>
  <c r="F363" i="117"/>
  <c r="A231" i="120" l="1"/>
  <c r="D287" i="118"/>
  <c r="F273"/>
  <c r="I130"/>
  <c r="H130"/>
  <c r="F130"/>
  <c r="D97" i="102"/>
  <c r="E97"/>
  <c r="E16" i="119"/>
  <c r="A49" i="120"/>
  <c r="A48"/>
  <c r="A47"/>
  <c r="A46"/>
  <c r="A43"/>
  <c r="A42"/>
  <c r="A41"/>
  <c r="A40"/>
  <c r="A39"/>
  <c r="A36"/>
  <c r="A24"/>
  <c r="A23"/>
  <c r="A22"/>
  <c r="C32"/>
  <c r="F264" i="118"/>
  <c r="I249"/>
  <c r="H249"/>
  <c r="F249"/>
  <c r="E206" i="102"/>
  <c r="D206"/>
  <c r="H206" s="1"/>
  <c r="I19" i="118"/>
  <c r="H19"/>
  <c r="F19"/>
  <c r="E26" i="102"/>
  <c r="D26"/>
  <c r="H26"/>
  <c r="I114" i="118"/>
  <c r="H114"/>
  <c r="F114"/>
  <c r="A103"/>
  <c r="A104" s="1"/>
  <c r="A105" s="1"/>
  <c r="A106" s="1"/>
  <c r="A107" s="1"/>
  <c r="A108" s="1"/>
  <c r="A109" s="1"/>
  <c r="A110" s="1"/>
  <c r="A111" s="1"/>
  <c r="A112" s="1"/>
  <c r="A113" s="1"/>
  <c r="A94"/>
  <c r="A95" s="1"/>
  <c r="A96" s="1"/>
  <c r="A97" s="1"/>
  <c r="A98" s="1"/>
  <c r="A99" s="1"/>
  <c r="A85"/>
  <c r="A86" s="1"/>
  <c r="A87" s="1"/>
  <c r="A88" s="1"/>
  <c r="A89" s="1"/>
  <c r="A80"/>
  <c r="A81" s="1"/>
  <c r="A76"/>
  <c r="A77" s="1"/>
  <c r="A73"/>
  <c r="A115" i="14"/>
  <c r="A116" s="1"/>
  <c r="A117" s="1"/>
  <c r="A118" s="1"/>
  <c r="A119" s="1"/>
  <c r="A120" s="1"/>
  <c r="A121" s="1"/>
  <c r="A122" s="1"/>
  <c r="E408" s="1"/>
  <c r="A94"/>
  <c r="A95" s="1"/>
  <c r="A84"/>
  <c r="A85" s="1"/>
  <c r="A86" s="1"/>
  <c r="A87" s="1"/>
  <c r="A88" s="1"/>
  <c r="A36" i="100"/>
  <c r="A37" s="1"/>
  <c r="A38" s="1"/>
  <c r="A39" s="1"/>
  <c r="A40" s="1"/>
  <c r="A41" s="1"/>
  <c r="A42" s="1"/>
  <c r="A43" s="1"/>
  <c r="E188" s="1"/>
  <c r="E73" i="102"/>
  <c r="D73"/>
  <c r="H73" s="1"/>
  <c r="I206" i="118"/>
  <c r="H206"/>
  <c r="F206"/>
  <c r="E157" i="102"/>
  <c r="D157"/>
  <c r="H157" s="1"/>
  <c r="F189" i="118"/>
  <c r="I189"/>
  <c r="H189"/>
  <c r="I216"/>
  <c r="H216"/>
  <c r="F216"/>
  <c r="I229"/>
  <c r="H229"/>
  <c r="F229"/>
  <c r="E192" i="102"/>
  <c r="D192"/>
  <c r="H192" s="1"/>
  <c r="I67" i="118"/>
  <c r="H67"/>
  <c r="F67"/>
  <c r="E43" i="102"/>
  <c r="D43"/>
  <c r="H43" s="1"/>
  <c r="E145"/>
  <c r="D145"/>
  <c r="H145"/>
  <c r="H126"/>
  <c r="J41" i="118"/>
  <c r="I61"/>
  <c r="E61"/>
  <c r="G60"/>
  <c r="G59"/>
  <c r="G58"/>
  <c r="G57"/>
  <c r="G54"/>
  <c r="G53"/>
  <c r="G52"/>
  <c r="G51"/>
  <c r="G50"/>
  <c r="F50"/>
  <c r="G47"/>
  <c r="F47"/>
  <c r="F46"/>
  <c r="F45"/>
  <c r="F42"/>
  <c r="F41"/>
  <c r="F40"/>
  <c r="F39"/>
  <c r="F37"/>
  <c r="F36"/>
  <c r="F35"/>
  <c r="F34"/>
  <c r="G33"/>
  <c r="G32"/>
  <c r="G31"/>
  <c r="G61"/>
  <c r="F30"/>
  <c r="F27"/>
  <c r="F24"/>
  <c r="F61"/>
  <c r="D34" i="102"/>
  <c r="E34"/>
  <c r="H34"/>
  <c r="E168"/>
  <c r="D168"/>
  <c r="H168"/>
  <c r="F157" i="118"/>
  <c r="I121"/>
  <c r="H121"/>
  <c r="F121"/>
  <c r="E86" i="102"/>
  <c r="D86"/>
  <c r="H86"/>
  <c r="I165" i="118"/>
  <c r="H165"/>
  <c r="F165"/>
  <c r="E121" i="102"/>
  <c r="D121"/>
  <c r="H121"/>
  <c r="I157" i="118"/>
  <c r="H157"/>
  <c r="D113" i="102"/>
  <c r="E104"/>
  <c r="E103"/>
  <c r="E113"/>
  <c r="H113"/>
  <c r="D290" i="118" l="1"/>
  <c r="C215" i="102"/>
  <c r="D288" i="118"/>
  <c r="D289" s="1"/>
  <c r="H97" i="102"/>
  <c r="C214"/>
  <c r="C216"/>
</calcChain>
</file>

<file path=xl/sharedStrings.xml><?xml version="1.0" encoding="utf-8"?>
<sst xmlns="http://schemas.openxmlformats.org/spreadsheetml/2006/main" count="4470" uniqueCount="2408">
  <si>
    <t>ผู้ดูแลตัวบ่งชี้ รัฐประศาสนศาสตร์</t>
  </si>
  <si>
    <t xml:space="preserve"> -</t>
  </si>
  <si>
    <t>ผู้ดูแลตัวบ่งชี้ เทคโนโลยีสารสนเทศ</t>
  </si>
  <si>
    <t>รายนามอาจารย์ที่เป็นกรรมการฯ</t>
  </si>
  <si>
    <t>ชื่อตำแหน่ง</t>
  </si>
  <si>
    <t>วัน/เดือน/ปีที่เป็นกรรมการ</t>
  </si>
  <si>
    <t>ศูนย์ธุรกิจวิทยบริการ</t>
  </si>
  <si>
    <t>หน่วยงานที่เป็นกรรมการ</t>
  </si>
  <si>
    <t>วัน/เดือน/ปี
ที่เป็นกรรมการ</t>
  </si>
  <si>
    <t>ถึงปัจจุบัน</t>
  </si>
  <si>
    <t>สำนักอธิการบดี</t>
  </si>
  <si>
    <t>ศ.ดร.ไพฑูรย์ สินลารัตน์</t>
  </si>
  <si>
    <t>กรรมการสภาวิชาการ</t>
  </si>
  <si>
    <t>สถาบันเทคโนโลยีปัญญาภิวัฒน์</t>
  </si>
  <si>
    <t xml:space="preserve">กรรมการสภาวิชาการ </t>
  </si>
  <si>
    <t>มหาวิทยาลัยราชภัฏสงขลา</t>
  </si>
  <si>
    <t>กรรมการสภาการศึกษา</t>
  </si>
  <si>
    <t>สภาการศึกษา (สกศ.)</t>
  </si>
  <si>
    <t>รศ.ดร.สมบูรณ์วัลย์  สัตยารักษ์วิทย์</t>
  </si>
  <si>
    <t xml:space="preserve">กรรมการพัฒนาระบบการประเมินคุณภาพการศึกษาระดับอุดมศึกษา (กพอ.)
</t>
  </si>
  <si>
    <t xml:space="preserve">สำนักงานรับรองมาตรฐานและประเมินคุณภาพการศึกษา (องค์การมหาชน) สมศ.
</t>
  </si>
  <si>
    <t xml:space="preserve">อนุกรรมการพัฒนาองค์ประกอบและตัวบ่งชี้การประกันคุณภาพการศึกษาภายในสถานศึกษา ระดับอุดมศึกษา
</t>
  </si>
  <si>
    <t>สกอ.</t>
  </si>
  <si>
    <t>ผศ.กริช  อัมโภชน์</t>
  </si>
  <si>
    <t>กรรมการตรวจสอบ</t>
  </si>
  <si>
    <t xml:space="preserve">บริษัทไทยบริติชซีเคียวริตี้ พริ้นติ้ง จำกัด (มหาชน)
</t>
  </si>
  <si>
    <t xml:space="preserve">กรรมการ </t>
  </si>
  <si>
    <t>คน</t>
  </si>
  <si>
    <t xml:space="preserve">จำนวนนักศึกษาหรือศิษย์เก่าที่ได้รางวัล รวมทั้งหมด </t>
  </si>
  <si>
    <t>บาท</t>
  </si>
  <si>
    <t xml:space="preserve"> จำนวนงานวิจัยและ/หรืองานสร้างสรรค์ที่ตีพิมพ์เผยแพร่หรือนำไปใช้ประโยชน์</t>
  </si>
  <si>
    <t>สำนักวิชาการ</t>
  </si>
  <si>
    <t>ผู้ดูแลตัวบ่งชี้ นิติศาสตร์</t>
  </si>
  <si>
    <t>ผู้ดูแลตัวบ่งชี้ นิเทศศาสตร์</t>
  </si>
  <si>
    <t>อบรมหลักสูตรระยะสั้น</t>
  </si>
  <si>
    <t>30 คน</t>
  </si>
  <si>
    <t>ผู้ดูแลตัวบ่งชี้ บริหารธุรกิจดุษฎีบัณฑิต</t>
  </si>
  <si>
    <t>ผู้ดูแลตัวบ่งชี้ นิเทศศาสตรดุษฎีบัณฑิต</t>
  </si>
  <si>
    <t xml:space="preserve">บัณฑิตวิทยาลัย </t>
  </si>
  <si>
    <t>ผู้ดูแลตัวบ่งชี้ บริหารธุรกิจ</t>
  </si>
  <si>
    <t>ป.โท</t>
  </si>
  <si>
    <t>นายศรายุทธ์ ยุทธยงค์</t>
  </si>
  <si>
    <t>นายนฤพล  วงษ์สุข</t>
  </si>
  <si>
    <t>กีฬาบาสเกตบอล</t>
  </si>
  <si>
    <t>ผู้ดูแลตัวบ่งชี้ การจัดการการศึกษา</t>
  </si>
  <si>
    <t>ผศ.ดร.อดิลล่า พงศ์ยี่หล้า</t>
  </si>
  <si>
    <t>No</t>
  </si>
  <si>
    <t>Researches / Innovations</t>
  </si>
  <si>
    <t>Researchers / Innovators</t>
  </si>
  <si>
    <t>Type of publication, dissemination or use (Write number)</t>
  </si>
  <si>
    <t>Publications</t>
  </si>
  <si>
    <t>Dates</t>
  </si>
  <si>
    <t>Type of services</t>
  </si>
  <si>
    <t>Position / Responsibilities</t>
  </si>
  <si>
    <t>Client Organizations</t>
  </si>
  <si>
    <t>Activities/Projects</t>
  </si>
  <si>
    <t>Type</t>
  </si>
  <si>
    <t>Number of participants</t>
  </si>
  <si>
    <t>Evaluation results</t>
  </si>
  <si>
    <t>No of respondents</t>
  </si>
  <si>
    <t>Income</t>
  </si>
  <si>
    <t>Expenses</t>
  </si>
  <si>
    <t>สำนักงานกองทุนสนับสนุนการสร้างเสริมสุขภาพ (สสส.)</t>
  </si>
  <si>
    <t>ชิ้น</t>
  </si>
  <si>
    <t>ดร.อดิศร ณ อุบล</t>
  </si>
  <si>
    <t xml:space="preserve">วิทยาลัยนานาชาติ </t>
  </si>
  <si>
    <t>ชนะเลิศอันดับ 1</t>
  </si>
  <si>
    <t>รองชนะเลิศอันดับ 1</t>
  </si>
  <si>
    <t>คณะการบัญชี</t>
  </si>
  <si>
    <t xml:space="preserve">คณะศิลปศาสตร์และวิทยาศาสตร์ </t>
  </si>
  <si>
    <t>กรรมการวิทยานิพนธ์</t>
  </si>
  <si>
    <t>ที่ปรึกษา</t>
  </si>
  <si>
    <t>กรรมการวิชาการ</t>
  </si>
  <si>
    <t>ศูนย์วิจัย</t>
  </si>
  <si>
    <t>คณะนิติศาสตร์ปรีดี  พนมยงค์</t>
  </si>
  <si>
    <t>Critical Success Factors of Crisis Management in Tourism: A Case Study of Polotical Crisis in Thailand</t>
  </si>
  <si>
    <t>ดร.คม คัมภิรานนท์</t>
  </si>
  <si>
    <t>พฤติกรรมการซื้อและทัศนคติของผู้ซื้อประเภทองค์กรที่มีต่ออัญมณี</t>
  </si>
  <si>
    <t>ดร.ลีลา เตี้ยงสูงเนิน</t>
  </si>
  <si>
    <t>ดร.ปิลันธ ปิยศิริเวช</t>
  </si>
  <si>
    <t>No.</t>
  </si>
  <si>
    <t>Names</t>
  </si>
  <si>
    <t>Degree</t>
  </si>
  <si>
    <t>Year of graduation</t>
  </si>
  <si>
    <t>Certificate/Award Titles</t>
  </si>
  <si>
    <t>Certificate/Award Grantors</t>
  </si>
  <si>
    <t>Date</t>
  </si>
  <si>
    <t>No. of students or alumni receiving awards for Type 1: Academic/Professional Activities     1    Pers.</t>
  </si>
  <si>
    <t>No. of students or alumni receiving awards for Type 2: Ethical Activities     -     Pers.</t>
  </si>
  <si>
    <t>No. of students or alumni receiving awards for Type 3: Sports/Health Activities     4     Pers.</t>
  </si>
  <si>
    <t>No. of students or alumni receiving awards for Type 4: Art and Cultural Activities     -     Pers.</t>
  </si>
  <si>
    <t>No. of students or alumni receiving awards for Type 5: Environmental Activities     -     Pers.</t>
  </si>
  <si>
    <t>Total number of students or alumni receiving awards    5     Pers.</t>
  </si>
  <si>
    <t>Language Institute</t>
  </si>
  <si>
    <t>Topics of research/creative works</t>
  </si>
  <si>
    <t>Researchers/Creators</t>
  </si>
  <si>
    <t xml:space="preserve">Sources of funds </t>
  </si>
  <si>
    <t>Time Frame</t>
  </si>
  <si>
    <t xml:space="preserve">Total funds </t>
  </si>
  <si>
    <t>from DPU (1)</t>
  </si>
  <si>
    <t>from outside  (2)</t>
  </si>
  <si>
    <t>ลักษณะการตีพิมพ์ เผยแพร่ใช้ประโยชน์ (ระบุตัวเลข)</t>
  </si>
  <si>
    <t>รายนามอาจารย์ที่ให้บริการวิชาการ</t>
  </si>
  <si>
    <t>4. ลักษณะการตีพิมพ์ เผยแพร่ นำไปใช้ประโยชน์ ให้ระบุหมายเลขดังนี้ (เลือกเพียงรายการเดียว)</t>
  </si>
  <si>
    <t>ผลการประเมิน</t>
  </si>
  <si>
    <t>3. การนับจำนวน หากโครงการใดมีกิจกรรมย่อยแทรกอยู่ใน 1 โครงการ ให้สามารถนับกิจกรรมแทนนับโครงการได้ โดยกิจกรรมนั้นต้องมีวัตถุประสงค์ งบประมาณ ระยะเวลา กลุ่มผู้รับบริการ และผลการประเมิน</t>
  </si>
  <si>
    <t>2. ประเภทของการให้บริการวิชาการ</t>
  </si>
  <si>
    <t>ประเภท (ระบุข้อ)</t>
  </si>
  <si>
    <t>ชื่อแหล่งตีพิมพ์ เผยแพร่ ใช้ประโยชน์ (สำหรับการตีพิมพ์ในวารสารให้ระบุเล่มที่และเลขหน้าด้วย)</t>
  </si>
  <si>
    <r>
      <t>5. ไม่นับผลงานวิชาการที่ตีพิมพ์เผยแพร่ที่</t>
    </r>
    <r>
      <rPr>
        <u/>
        <sz val="13"/>
        <rFont val="Browallia New"/>
        <family val="2"/>
      </rPr>
      <t>ไม่ได้</t>
    </r>
    <r>
      <rPr>
        <sz val="13"/>
        <rFont val="Browallia New"/>
        <family val="2"/>
      </rPr>
      <t>มาจากงานวิจัยหรืองานสร้างสรรค์</t>
    </r>
  </si>
  <si>
    <r>
      <t xml:space="preserve">6. งานวิจัยที่ใช้ประโยชน์ในการเรียนการสอน </t>
    </r>
    <r>
      <rPr>
        <u/>
        <sz val="13"/>
        <rFont val="Browallia New"/>
        <family val="2"/>
      </rPr>
      <t>ไม่นับ</t>
    </r>
    <r>
      <rPr>
        <sz val="13"/>
        <rFont val="Browallia New"/>
        <family val="2"/>
      </rPr>
      <t>ว่าเป็นการใช้ประโยชน์ในระดับชาติ</t>
    </r>
  </si>
  <si>
    <t>จำนวนผู้ตอบแบบประเมิน</t>
  </si>
  <si>
    <t>4. ต้องประเมินผลการประเมินความพึงพอใจ อย่างน้อยร้อยละ 80 ของโครงการ/กิจกรรม หากน้อยกว่านั้นแม้ว่าผลการประเมินจะมากกว่า 3.51 ก็จะได้เพียง 1 คะแนน</t>
  </si>
  <si>
    <r>
      <t>5. การคิด</t>
    </r>
    <r>
      <rPr>
        <u/>
        <sz val="13"/>
        <rFont val="Browallia New"/>
        <family val="2"/>
      </rPr>
      <t>คะแนนเฉลี่ย</t>
    </r>
    <r>
      <rPr>
        <sz val="13"/>
        <rFont val="Browallia New"/>
        <family val="2"/>
      </rPr>
      <t>ผลการประเมินความพึงพอใจของทุกโครงการ/กิจกรรมเพื่อบันทึกในตารางข้อมูลพื้นฐาน ต้องถ่วงน้ำหนักกับจำนวนผู้ตอบแบบสอบถาม ทั้งนี้ ได้ตั้งสูตรไว้ในช่องสีเหลืองแล้ว</t>
    </r>
  </si>
  <si>
    <t xml:space="preserve">3. หากมีผู้ทำมากกว่า 1 คน และมาจากต่างหน่วยงาน ให้ขีดเส้นใต้ชื่อที่เป็นอาจารย์ของหน่วยงานด้วย </t>
  </si>
  <si>
    <t>2. หากมีผู้เขียนมากกว่า 1 คน และมาจากต่างหน่วยงาน ให้ขีดเส้นใต้ชื่อที่เป็นอาจารย์ของหน่วยงาน</t>
  </si>
  <si>
    <t>ปริญญาตรี</t>
  </si>
  <si>
    <t>คณะบริหารธุรกิจ</t>
  </si>
  <si>
    <t>โครงการสัมมนาวิชาการ</t>
  </si>
  <si>
    <t>กำลังศึกษา</t>
  </si>
  <si>
    <t>ชนะเลิศ</t>
  </si>
  <si>
    <t>มหาวิทยาลัยขอนแก่น</t>
  </si>
  <si>
    <t>รศ.ดร.อุษา  บิ้กกิ้นส์</t>
  </si>
  <si>
    <t>รศ.ดร.ธนิดา จิตร์น้อมรัตน์</t>
  </si>
  <si>
    <t>ผศ.ดร.กุลทิพย์  ศาสตระรุจิ</t>
  </si>
  <si>
    <t>กรรมการสอบวิทยานิพนธ์</t>
  </si>
  <si>
    <t>ประธานกรรมการสอบวิทยานิพนธ์</t>
  </si>
  <si>
    <t>ผศ.ดร.จรัญญา ปานเจริญ</t>
  </si>
  <si>
    <t>สถาบันส่งเสริมการบริหารกิจการบ้านเมืองที่ดี</t>
  </si>
  <si>
    <t>ผู้ดูแลตัวบ่งชี้  นิติศาสตร์</t>
  </si>
  <si>
    <t>ศ.ดร.ธีระ  ศรีธรรมรักษ์</t>
  </si>
  <si>
    <t>ที่ปรึกษากฎหมาย</t>
  </si>
  <si>
    <t>สำนักงานคณะกรรมการสภาวิจัยแห่งชาติ</t>
  </si>
  <si>
    <t>4 ม.ค.51-ปัจจุบัน</t>
  </si>
  <si>
    <t>กรรมการ สอบวิทยานิพนธ์</t>
  </si>
  <si>
    <t>มหาวิทยาลัยธรรมศาสตร์</t>
  </si>
  <si>
    <t>คณะนิเทศศาสตร์ จุฬาลงกรณ์มหาวิทยาลัย</t>
  </si>
  <si>
    <t>ผู้ดูแลตัวบ่งชี้  รัฐประศาสนศาสตร์</t>
  </si>
  <si>
    <t>ผศ.ดร. ประจวบ  วานิชชัชวาล</t>
  </si>
  <si>
    <t>กรรมการ</t>
  </si>
  <si>
    <t>กรรมการผู้ทรงคุณวุฒิ</t>
  </si>
  <si>
    <t>มูลนิธิศูนย์พัฒนาและฝึกอบรมคนพิการแห่งเอเซียและแปซิฟิก</t>
  </si>
  <si>
    <t>ตั้งแต่ปี 2549-ปัจจุบัน</t>
  </si>
  <si>
    <t>รศ.ดร.กล้า  ทองขาว</t>
  </si>
  <si>
    <t>รศ.ดร.อุทัย  บุญประเสริฐ</t>
  </si>
  <si>
    <t>สำนักงาน ก.พ.</t>
  </si>
  <si>
    <t>ผู้ดูแลตัวบ่งชี้ นิเทศศาสตร์ดุษฎีบัณฑิต</t>
  </si>
  <si>
    <t>ผู้ดูแลตัวบ่งชี้  สำนักงานเลขานุการ</t>
  </si>
  <si>
    <t>บรรยายพิเศษเชิงวิชาการทบทวนความรู้ด้านกฎหมาย</t>
  </si>
  <si>
    <t>จุฬาลงกรณ์มหาวิทยาลัย</t>
  </si>
  <si>
    <t>มหาวิทยาลัยสุโขทัยธรรมาธิราช</t>
  </si>
  <si>
    <t>ชื่อผู้ทำวิจัยหรืองานสร้างสรรค์</t>
  </si>
  <si>
    <t>1.การตีพิมพ์เผยแพร่ระดับชาติ</t>
  </si>
  <si>
    <t>2.การตีพิมพ์เผยแพร่ระดับนานาชาติ</t>
  </si>
  <si>
    <t>3.การนำไปใช้ประโยชน์</t>
  </si>
  <si>
    <t>ชื่องานวิจัย/งานสร้างสรรค์</t>
  </si>
  <si>
    <t>ชื่อผู้ทำวิจัย/งานสร้างสรรค์</t>
  </si>
  <si>
    <t>อยู่ในขั้นตอนการเสนอของบประมาณ</t>
  </si>
  <si>
    <t>ชื่อรางวัลประกาศเกียรติคุณ/รางวัลที่ได้รับ</t>
  </si>
  <si>
    <t>หน่วยงานที่มอบรางวัลประกาศเกียรติคุณ/รางวัล</t>
  </si>
  <si>
    <t>วันเดือนปีที่ได้รับ</t>
  </si>
  <si>
    <t>ลำดับที่</t>
  </si>
  <si>
    <t>รวม</t>
  </si>
  <si>
    <t>วัน/เดือน/ปีที่จัด</t>
  </si>
  <si>
    <t>ชื่อกิจกรรม/โครงการ</t>
  </si>
  <si>
    <t>จำนวนผู้เข้าร่วมกิจกรรม</t>
  </si>
  <si>
    <t>มีผลต่อการพัฒนาและเสริมสร้างความเข้มแข็ง (โปรดกา/)</t>
  </si>
  <si>
    <t>1) บริการวิเคราะห์ ทดสอบ ตรวจสอบ และตรวจซ่อม</t>
  </si>
  <si>
    <t>2) บริการเครื่องมือและอุปกรณ์ต่างๆ ทางการศึกษา</t>
  </si>
  <si>
    <t>3) บริการจัดฝึกอบรม สัมมนา และประชุมเชิงปฏิบัติการแบบเก็บค่าลงทะเบียน</t>
  </si>
  <si>
    <t>4) บริการจัดฝึกอบรม สัมมนา และประชุมเชิงปฏิบัติการแบบให้เปล่า</t>
  </si>
  <si>
    <t>5) บริการจัดฝึกอบรม สัมมนา และประชุมเชิงปฏิบัติการในลักษณะการว่าจ้าง</t>
  </si>
  <si>
    <t>ชื่อผลงาน</t>
  </si>
  <si>
    <t xml:space="preserve">ลำดับที่
</t>
  </si>
  <si>
    <t>รายชื่องานวิจัย/งานสร้างสรรค์ที่ตีพิมพ์ เผยแพร่ ใช้ประโยชน์</t>
  </si>
  <si>
    <t xml:space="preserve">ระดับการศึกษา 
</t>
  </si>
  <si>
    <t>ปีที่สำเร็จการศึกษา</t>
  </si>
  <si>
    <t>รวม (บาท)</t>
  </si>
  <si>
    <t>ชื่อนักศึกษา/ศิษย์เก่าที่ได้รับการประกาศเกียรติหรือได้รับรางวัล</t>
  </si>
  <si>
    <t xml:space="preserve"> </t>
  </si>
  <si>
    <t>หมายเหตุ</t>
  </si>
  <si>
    <t>ประเภทการให้บริการวิชาการ</t>
  </si>
  <si>
    <t>6) อื่นๆ</t>
  </si>
  <si>
    <t>2. ประเภทการให้บริการวิชาการ</t>
  </si>
  <si>
    <t>1. ผู้ทำวิจัย/งานสร้างสรรค์ เก็บข้อมูลจาก อาจารย์และนักวิจัยประจำที่ปฏิบัติงานจริง</t>
  </si>
  <si>
    <t>1. อาจารย์ที่ให้บริการวิชาการฯ เก็บข้อมูลจาก อาจารย์ประจำทั้งหมด</t>
  </si>
  <si>
    <t>1. กิจกรรมการให้บริการวิชาการฯ เก็บข้อมูลจาก อาจารย์ประจำที่ปฏิบัติงานจริง</t>
  </si>
  <si>
    <t>1.1) การประชุมระดับชาติ</t>
  </si>
  <si>
    <t>1.2) การประชุมระดับชาติที่มี peer review</t>
  </si>
  <si>
    <t>1.3) วารสารระดับชาติที่มี peer review</t>
  </si>
  <si>
    <t>1.4) วารสารระดับมหาวิทยาลัย</t>
  </si>
  <si>
    <t>1.5) Invited Paper ในการประชุมวิชาการระดับชาติ</t>
  </si>
  <si>
    <t>1.6) สิทธิบัตร</t>
  </si>
  <si>
    <t>1.7) การแสดงออกทางศิลปะที่เป็นที่ยอมรับระดับชาติ</t>
  </si>
  <si>
    <t>2.1) การประชุมระดับนานาชาติ</t>
  </si>
  <si>
    <t>2.2) การประชุมระดับนานาชาติที่มี peer review</t>
  </si>
  <si>
    <t>2.3) วารสารระดับนานาชาติที่ไม่อยู่ในฐานข้อมูลสากล</t>
  </si>
  <si>
    <t>2.4) วารสารระดับนานาชาติที่มีอยู่ในฐานข้อมูลสากล</t>
  </si>
  <si>
    <t>2.5) Invited Paper ในการประชุมวิชาการระดับนานาชาติ</t>
  </si>
  <si>
    <t>2.6) Invited Paper วารสารระดับนานาชาติที่อยู่ในฐานข้อมูลสากล</t>
  </si>
  <si>
    <t>2.7) การแสดงออกทางศิลปะที่เป็นที่ยอมรับระดับนานาชาติ</t>
  </si>
  <si>
    <t>4) กรรมการวิชาการ/วิชาชีพในระดับชาติ</t>
  </si>
  <si>
    <t>5) กรรมการวิชาการ/วิชาชีพในระดับนานาชาติ</t>
  </si>
  <si>
    <t>ระดับมหาวิทยาลัย</t>
  </si>
  <si>
    <t>จากภายนอก (2)</t>
  </si>
  <si>
    <t>เงินสนับสนุนทั้งโครงการ</t>
  </si>
  <si>
    <t xml:space="preserve">ชื่อแหล่งเงินสนับสนุนจากภายนอก </t>
  </si>
  <si>
    <t>จากภายใน (1)</t>
  </si>
  <si>
    <t>(รวม 1+2) =</t>
  </si>
  <si>
    <t>3.1) งานที่นำไปใช้ประโยชน์ในภาคเอกชน</t>
  </si>
  <si>
    <t>3.2) งานที่นำไปใช้ประโยชน์ในภาครัฐ</t>
  </si>
  <si>
    <t>1.8) งานทางศิลปกรรม จิตรกรรมที่ได้รับการเผยแพร่ใน</t>
  </si>
  <si>
    <t>วงวิชาการระดับชาติ</t>
  </si>
  <si>
    <t>2.8) งานทางศิลปกรรม จิตรกรรมที่ได้รับการเผยแพร่ใน</t>
  </si>
  <si>
    <t xml:space="preserve">     วงวิชาการระดับนานาชาติ</t>
  </si>
  <si>
    <t>3. สำหรับบทความที่ได้รับการตีพิมพ์ในวารสาร ให้ระบุ เล่มที่ วันเดือนปีที่ตีพิมพ์ และเลขหน้า กรณีที่เป็นจดหมายตอบรับให้ระบุว่าจดหมายตอบรับ และระบุวันที่ตอบรับ</t>
  </si>
  <si>
    <t>วัน/เดือน/ปี</t>
  </si>
  <si>
    <t>ตำแหน่ง/หน้าที่</t>
  </si>
  <si>
    <t>หน่วยงานที่ให้บริการ</t>
  </si>
  <si>
    <t xml:space="preserve">วัน/เดือน/ปี </t>
  </si>
  <si>
    <t>1)  วิทยากรเฉพาะที่อยู่ในแผนของหน่วยงาน</t>
  </si>
  <si>
    <t>3. การบันทึกข้อมูลในตารางข้อมูลพื้นฐาน ให้บันทึกตัวเลขตามจำนวนอาจารย์ที่ให้บริการ (ไม่นับจำนวนครั้ง แม้ว่าท่านนั้นจะให้บริการมากกว่า 1 ครั้ง)</t>
  </si>
  <si>
    <t>รายจ่าย</t>
  </si>
  <si>
    <t xml:space="preserve">รายรับ </t>
  </si>
  <si>
    <t>สำนักงานคณะกรรมการวิจัยแห่งชาติ</t>
  </si>
  <si>
    <t>-</t>
  </si>
  <si>
    <t>คณะนิเทศศาสตร์</t>
  </si>
  <si>
    <t xml:space="preserve">คณะศิลปกรรมศาสตร์ </t>
  </si>
  <si>
    <t>เงินวิจัยภายใน</t>
  </si>
  <si>
    <t>เงินวิจัยภายนอก</t>
  </si>
  <si>
    <t>ศ.ดร.คณิต ณ นคร และคณะ</t>
  </si>
  <si>
    <t>สำนักงานกิจการยุติธรรม กระทรวงยุติธรรม</t>
  </si>
  <si>
    <t>รางวัลที่ 3</t>
  </si>
  <si>
    <t>คณะศิลปกรรมศาสตร์</t>
  </si>
  <si>
    <t>ศ.ดร.คณิต  ณ นคร</t>
  </si>
  <si>
    <t xml:space="preserve">สำนักงานคณะกรรมการกฤษฎีกา              </t>
  </si>
  <si>
    <t>สภามหาวิทยาลัยธรรมศาสตร์</t>
  </si>
  <si>
    <t>สภามหาวิทยาลัยสุโขทัยธรรมาธิราช</t>
  </si>
  <si>
    <t>รศ.ดร.กมลชัย  รัตนสกาววงศ์</t>
  </si>
  <si>
    <t>รศ.ดร.วีระ  โลจายะ</t>
  </si>
  <si>
    <t>อ.สัตยะพล  สัจจเดชะ</t>
  </si>
  <si>
    <t>อ.กมลมิตร  วุฒิจำนงค์</t>
  </si>
  <si>
    <t>โครงการค่ายเยาวชนกฎหมาย</t>
  </si>
  <si>
    <t>จำนวนโครงการบริการวิชาการทั้งหมด</t>
  </si>
  <si>
    <t>ร้อยละของโครงการที่มีการประเมินความพึงพอใจ</t>
  </si>
  <si>
    <t>จำนวนโครงการบริการวิชาการที่มีการประเมินความพึงพอใจ</t>
  </si>
  <si>
    <t>ADCC</t>
  </si>
  <si>
    <t>ผศ.อัจฉรียา  ชูตินันทน์</t>
  </si>
  <si>
    <t>โครงการศึกษาเพื่อพัฒนาระบบการใช้วิธีเพื่อความปลอดภัยในมาตรการต่างๆ</t>
  </si>
  <si>
    <t>โครงการวิจัย เรื่อง "ทบทวนปรับปรุงกฎหมายแพ่งและพาณิชย์ ศึกษาเฉพาะกฎหมายลักษณะละเมิด"</t>
  </si>
  <si>
    <t>รศ.พินิจ  ทิพย์มณี</t>
  </si>
  <si>
    <t xml:space="preserve"> คณะเทคโนโลยีสารสนเทศ</t>
  </si>
  <si>
    <t>คณะวิศวกรรมศาสตร์</t>
  </si>
  <si>
    <t>คณะเทคโนโลยีสารสนเทศ</t>
  </si>
  <si>
    <t xml:space="preserve">ประเภทของรางวัล    </t>
  </si>
  <si>
    <t>รางวัลชนะเลิศ</t>
  </si>
  <si>
    <t>คณะศิลปศาสตร์และวิทยาศาสตร์</t>
  </si>
  <si>
    <t>บัณฑิตวิทยาลัย</t>
  </si>
  <si>
    <t>สำนักงานเลขาธิการสภาการศึกษา</t>
  </si>
  <si>
    <t>อ.สุรวี ศุนาลัย</t>
  </si>
  <si>
    <t>สถาบันบัณฑิตศึกษาจุฬาภรณ์</t>
  </si>
  <si>
    <t>อ.พิทักษ์  จงนรังสิน</t>
  </si>
  <si>
    <t>ค่าเฉลี่ยความพึงพอใจเมื่อถ่วงน้ำหนักจำนวนผู้ตอบแบบสอบถาม</t>
  </si>
  <si>
    <t>จำนวนอาจารย์ที่มีส่วนร่วมในการบริการวิชาการ เป็นกรรมการวิชาการ วิชาชีพ 
หรือกรรมการวิทยานิพนธ์ภายนอก</t>
  </si>
  <si>
    <t>นายธรรมรัฐ กุสสลานุภาพ</t>
  </si>
  <si>
    <t>รางวัลชนะเลิศฟุตบอลชาย</t>
  </si>
  <si>
    <t>19-20 ต.ค. 52</t>
  </si>
  <si>
    <t>นายกิตติศักดิ์ สังข์ทอง</t>
  </si>
  <si>
    <t>รางวัลที่ 3 บาสเกสบอลชาย</t>
  </si>
  <si>
    <t>นายจิรายุ บริสุทธิญาณี</t>
  </si>
  <si>
    <t>นายพิทักษ์ ม่วงเล็ก</t>
  </si>
  <si>
    <t>นายสราวุธ บุญจักรศิลป์</t>
  </si>
  <si>
    <t>รางวัลที่ 3 ตะกร้อ</t>
  </si>
  <si>
    <t>นายอดิศักดิ์  ผดุงพัฒนากูล</t>
  </si>
  <si>
    <t>ฟุตบอล</t>
  </si>
  <si>
    <t>นายวีระยุทธ  ลาสงยาง</t>
  </si>
  <si>
    <t>นายธรรมจักร  เฉลิมนนท์</t>
  </si>
  <si>
    <t>นายรุจิพล  อุบลเลิศกุล</t>
  </si>
  <si>
    <t>นายอนุรักษ์  ศรีทองมุข</t>
  </si>
  <si>
    <t>นายณัฐพล  คำภีระ</t>
  </si>
  <si>
    <t>นายธีรยุทธ  ทองทับ</t>
  </si>
  <si>
    <t>นายชาคริต  ไวปรีชี</t>
  </si>
  <si>
    <t>นายภัทราวุธ  มกรเวส</t>
  </si>
  <si>
    <t>นายไชยวัฒน์  จันทิสา</t>
  </si>
  <si>
    <t>ตะกร้อ</t>
  </si>
  <si>
    <t>นายสุรเชษฎ์  รอดทอง</t>
  </si>
  <si>
    <t>นายรัฐวิทย์  บุรพพงษานนท์</t>
  </si>
  <si>
    <t>วอลเลย์บอลน้ำ</t>
  </si>
  <si>
    <t>รองชนะเลิศกีฬาสนุกสนาน</t>
  </si>
  <si>
    <t>นายครรชกร  เปรมศิริ</t>
  </si>
  <si>
    <t>นางสาวธันยนันท์  พยัคมะเลิง</t>
  </si>
  <si>
    <t>นายวิทยา หมัดหลำ</t>
  </si>
  <si>
    <t>แชมป์กีฬามหาวิทยาลัย ปี 2552</t>
  </si>
  <si>
    <t>ฟุตบอลชาย</t>
  </si>
  <si>
    <t>นายสามารถ เพชรหนู</t>
  </si>
  <si>
    <t>นายณัฐพล  ไชยมะโณ</t>
  </si>
  <si>
    <t>นายฎีกา ศิริพานิช</t>
  </si>
  <si>
    <t>รางวัลชนะเลิศ เหรียญทอง</t>
  </si>
  <si>
    <t>การแข่งขันกีฬามหาวิทยาลัยแห่งประเทศไทย ครั้งที่ 37 แม่โดมเกมส์ ณ มหาวิทยาลัยธรรมศาสตร์</t>
  </si>
  <si>
    <t>22-30 ม.ค. 53</t>
  </si>
  <si>
    <t>นายพัฒน์ธิฉัตร   คงคุณ</t>
  </si>
  <si>
    <t>นางสาววลัย  ศรีสุข</t>
  </si>
  <si>
    <t>นักศึกษาปัจจุบัน</t>
  </si>
  <si>
    <t>นักกีฬาบาสเกตบอล การแข่งขันกีฬามหาวิทยาลัย แม่โดมเกมส์ ณ มหาวิทยาลัย ธรรมศาสตร์ รังสิต</t>
  </si>
  <si>
    <t xml:space="preserve">ม.ธรรมศาสตร์ </t>
  </si>
  <si>
    <t>22-29 ม.ค. 53</t>
  </si>
  <si>
    <t>นายปริญญา  ชนะวาที</t>
  </si>
  <si>
    <t>ป.เอก</t>
  </si>
  <si>
    <t>ได้รับรางวัลลูกที่มีความกตัญูกตเวทีอย่างสูง เนื่องในวันแม่แห่งชาติปี 2552</t>
  </si>
  <si>
    <t>รางวัลลูกที่มีความกตัญญูกตเวทีอย่างสูงต่อแม่</t>
  </si>
  <si>
    <t>พระเจ้าวรวงศ์เธอ พระองค์เจ้าโสมสวลี พระวรราชาธินัดดามาตุ</t>
  </si>
  <si>
    <t>ผู้ดูแลตัวบ่งชี้ ดุษฎีบัณฑิต  สาขาบริหารธุรกิจ</t>
  </si>
  <si>
    <t>นาวาอากาศตรีก้องเกียรติ บูรณศรี </t>
  </si>
  <si>
    <t>ปริญญาเอก</t>
  </si>
  <si>
    <t>บทความวิชาการเรื่อง  ความสัมพันธ์ระหว่าง ความเป็นผู้ประกอบการขององค์การ สภาพแวดล้อมทางธุรกิจและผลการดำเนินงานของสถานประกอบการอุตสาหกรรมการผลิตขนาดกลางและขนาดใหญ่ในพื้นที่การนิคมอุตสาหกรรมแห่งประเทศไทย </t>
  </si>
  <si>
    <t>บทความวิจัยดีเยี่ยม</t>
  </si>
  <si>
    <t>การประชุมผลงานวิจัยด้านการจัดการธุรกิจครั้งที่ 3 จัดโดยคณะบริหารธุรกิจ  มหาวิทยาลัยเชียงใหม่</t>
  </si>
  <si>
    <r>
      <t>จำนวนเงินสนับสนุนที่ได้รับ
ใน</t>
    </r>
    <r>
      <rPr>
        <b/>
        <u/>
        <sz val="13"/>
        <rFont val="Browallia New"/>
        <family val="2"/>
      </rPr>
      <t>ปีการศึกษา 2552</t>
    </r>
  </si>
  <si>
    <t>ติดตามประเมินโครงการการจัดให้มีการบริการโทรคมนาคมพื้นฐานโดยทั่วถึงและบริการเพื่อสังคม</t>
  </si>
  <si>
    <t>ผศ.ดร.อดิลล่า พงศ์ยี่หล้า (8 คน)</t>
  </si>
  <si>
    <t>สำนักงานคณะกรรมการกิจการโทรคมนาคมแห่งชาติ (กทช)</t>
  </si>
  <si>
    <t>27 ก.ค. 52-26 มี.ค. 53</t>
  </si>
  <si>
    <t>การวิจัยการตลาดและต้นทุนการผลิตผลิตภัณฑ์จากยอไทย</t>
  </si>
  <si>
    <t>ผศ.ดร.อดิลล่า พงศ์ยี่หล้า (2 คน)</t>
  </si>
  <si>
    <t>สำนักคณะกรรมการการวิจัยแห่งชาติ</t>
  </si>
  <si>
    <t>1 ธ.ค. 51- 31 พ.ค. 53</t>
  </si>
  <si>
    <t>ลักษณะเนื้อหาทางเพศในสื่อออนไลน์ที่มีผลต่อทัศนคติทางเพศของวัยรุ่นในเขตกรุงเทพมหานคร</t>
  </si>
  <si>
    <t>มิ.ย.52 - มิ.ย. 53</t>
  </si>
  <si>
    <t>รายงานผลการวิจัย เรื่อง การประเมินผลการจัดหลักสูตรศึกษาศาสตรมหาบัณฑิต สาขาการจัดการการศึกษา มหาวิทยาลัยธุรกิจบัณฑิตย์</t>
  </si>
  <si>
    <t>การเคหะแห่งชาติ</t>
  </si>
  <si>
    <t>โครงการศึกษาการทำระบบการเงินแบบ Shared-Ownership Scheme มาใช้กับโครงการที่อยู่อาศัยสำหรับผู้มีรายได้น้อย</t>
  </si>
  <si>
    <t>28 ก.ย. 52-27 พ.ค.53</t>
  </si>
  <si>
    <t>โครงการประมวลผลงานในรอบ 9 ปี ภายใต้แผนสนับสนุนการสร้างเสริมสุขภาพผ่านระบบบริการสุขภาพ</t>
  </si>
  <si>
    <t>2 ธันวาคม 52 - 30 มิถุนายน 53</t>
  </si>
  <si>
    <t>แนวทางในการป้องกันและแก้ปัญหาการติดเกมของเยาวชนไทยรวมทั้งการประเมินต้นทุนและค่าใช้จ่ายในการเล่นเกม</t>
  </si>
  <si>
    <t>งานสัมมนาและเสนอผลงานทางวิชาการระดับชาติของงานวิจัยด้านธุรกิจและเศรษฐศาสตร์ มหาวิทยาลัยบูรพา</t>
  </si>
  <si>
    <t>แนวทางในการป้องกันและแก้ปัญหาการติดเกมของเยาวชนไทยรวมทั้งการประเมินค่าใช้จ่ายในการเล่นเกม</t>
  </si>
  <si>
    <t>การประชุมวิชาการ การบริหารและการจัดการ ครั้งที่ 5</t>
  </si>
  <si>
    <t>21-22 ต.ค. 52</t>
  </si>
  <si>
    <t>Termination of Human Gait</t>
  </si>
  <si>
    <t>ผศ. ดร. ประจวบ  วานิชชัชวาล</t>
  </si>
  <si>
    <t>2.2,2.4</t>
  </si>
  <si>
    <t>2009 IEEE International Conference on Systems, Man, and Cybernetics</t>
  </si>
  <si>
    <t>11-14 ต.ค. 52</t>
  </si>
  <si>
    <t>ประธานสอบ</t>
  </si>
  <si>
    <t>บัณฑิตศึกษา มสธ.</t>
  </si>
  <si>
    <t>มรภ. สวนดุสิต</t>
  </si>
  <si>
    <t>ผู้ทรงคุณวุฒิ วิพากษ์ร่างหลักสูตร ประกาศนียบัตร นวัตกรรมการสื่อสารเพื่อสังคม</t>
  </si>
  <si>
    <t>สาขานิเทศศาสตร์ มหาวิทยาลัยสุโขทัยธรรมาธิราช</t>
  </si>
  <si>
    <t>กรรมการสอบวิทยานิพนธ์ "อิตวิถีภาวะในชายและบุรุษภาวะในหญิงในเพลงไทยยอดนิยม" น.ส.ชาลิน  นุกูล</t>
  </si>
  <si>
    <t>กรรมการสอบวิทยานิพนธ์ "การใช้สื่ออินเทอร์เน็ตเพื่อเป็นช่องทางการสื่อสารของการเลือกคู่ครอง" นายโกสินทร์ รัตนคร</t>
  </si>
  <si>
    <t>กรรมการสอบวิทยานิพนธ์ "เพศธรรมในนิยายยูริออนไลน์" น.ส.สุธีรา จันทร์เชื้อ</t>
  </si>
  <si>
    <t>รศ.พิพัฒน์  ไทยอารี</t>
  </si>
  <si>
    <t>กรรมการสอบโครงร่างดุษฎีนิพนธ์</t>
  </si>
  <si>
    <t>มหาวิทยาลัยแม่ฟ้าหลวง</t>
  </si>
  <si>
    <t>ผู้ประเมินวิทยานิพนธ์ที่เสนอขอรับรางวัลสภาวิจัยแห่งชาติ</t>
  </si>
  <si>
    <t>กรรมการที่ปรึกษาวชิราวุธวิทยาลัย
ด้านวิชาการ</t>
  </si>
  <si>
    <t>วิชราวุธวิทยาลัย</t>
  </si>
  <si>
    <t>กรรมการสอบป้องกันข้อเสนอดุษฎีนิพนธ์ฉบับสมบูรณ์</t>
  </si>
  <si>
    <t>โครงการปรัชญาดุษฎีบัณฑิตทางสังคมศาสตร์ มหาวิทยาลัยรามคำแหง</t>
  </si>
  <si>
    <t>วิทยาลัยนานาชาติ มหาวิทยาลัยมหิดล</t>
  </si>
  <si>
    <t>16 ต.ค. 52</t>
  </si>
  <si>
    <t>กรรมการร่วมวิทยานิพนธ์ ปริญญาเอก 2 ราย</t>
  </si>
  <si>
    <t>ก.ค 52</t>
  </si>
  <si>
    <t>ประธานสอบวิทยานิพนธ์ ปริญญาโท 3 ราย</t>
  </si>
  <si>
    <t>กรรมการสอบวิทยานิพนธ์ ปริญญาโท 13 ราย</t>
  </si>
  <si>
    <t>วิทยาลัยโปลีเทคนิคฯ อุบลราชธานี</t>
  </si>
  <si>
    <t>ก.ค. - ก.ย. 52</t>
  </si>
  <si>
    <t>กรรมการสอบวิทยานิพนธ์ ปริญญาเอก 7 ราย</t>
  </si>
  <si>
    <t>มหาวิทยาลัยอิสเทิร์นเอเซีย</t>
  </si>
  <si>
    <t>ต.ค. - ธ.ค. 52</t>
  </si>
  <si>
    <t>กรรมการสอบวิทยานิพนธ์ ปริญญาเอก 1 ราย</t>
  </si>
  <si>
    <t>กรรมการประเมินคุณภาพการศึกษาภายใน</t>
  </si>
  <si>
    <t>สถาบันบัณฑิตพัฒนบริหารศาสตร์ คณะรัฐประศาสนศาสตร์</t>
  </si>
  <si>
    <t xml:space="preserve"> 22 ก.ค. 52</t>
  </si>
  <si>
    <t>กรรมการประเมินคุณภาพการศึกษาภายใน ระดับส่วนกลาง และคณะ</t>
  </si>
  <si>
    <t>มหาวิทยาลัยบูรพา</t>
  </si>
  <si>
    <t>27 - 30 ก.ค. 52</t>
  </si>
  <si>
    <t>กรรมการประเมินคุณภาพการศึกษาภายในระดับมหาวิทยาลัย</t>
  </si>
  <si>
    <t>17 - 18 ส.ค. 52</t>
  </si>
  <si>
    <t>กรรมการพิจารณาผลงานวิชาการ</t>
  </si>
  <si>
    <t>บัณฑิตวิทยาลัย มหาวิทยาลัยราชภัฎสวนดุสิต</t>
  </si>
  <si>
    <t xml:space="preserve"> 11 มิ.ย. 53</t>
  </si>
  <si>
    <t>ผู้ทรงคุณวุฒิสอบดุษฎีนิพนธ์</t>
  </si>
  <si>
    <t>คณะศึกษาศาสตร์ มหาวิทยาลัยเซ็นจอห์น</t>
  </si>
  <si>
    <t xml:space="preserve"> 26 พ.ค. 53</t>
  </si>
  <si>
    <t xml:space="preserve"> 7 พ.ค. 53</t>
  </si>
  <si>
    <t>ดร.พิณสุดา  สิริธรังศรี</t>
  </si>
  <si>
    <t>คณะอนุกรรมการ</t>
  </si>
  <si>
    <t>สำนักงานเลขาธิการคุรุสภา</t>
  </si>
  <si>
    <t xml:space="preserve"> 19 ส.ค. 52</t>
  </si>
  <si>
    <t>คณะกรรมการ</t>
  </si>
  <si>
    <t>มูลนิธิรณรงค์เพื่อการไม่สูบบุหรี่</t>
  </si>
  <si>
    <t>สำนักงานเลขาธิการวุฒิสภา</t>
  </si>
  <si>
    <t>กรรมการผู้วิจารณ์ผลงานวิจัย</t>
  </si>
  <si>
    <t>สมาคมนักข่างนักหนังสือพิมพ์แห่งประเทศไทย ร่วมกับสถาบันอิศรา สภาการหนังสือพิมพ์แห่งชาติ สมาคมนักข่าววิทยุและโทรทัศน์</t>
  </si>
  <si>
    <t>โครงการเสวนาวิจัยเรื่อง "วิจัยเพื่อการสอนและสอนเพื่อการวิจัยในระดับบัณฑิตศึกษา"</t>
  </si>
  <si>
    <t>สัมมนาเรื่อง มุมมองเศรษฐกิจไทยตามมาตรการ "ไทยเข้มแข็ง"</t>
  </si>
  <si>
    <t xml:space="preserve">สัมมนาเรื่อง เศรษฐกิจสร้างสรรค์: ทางรอดของไทยในศตวรรษที่ 21 </t>
  </si>
  <si>
    <t>11 - 20 มิ.ย. 53</t>
  </si>
  <si>
    <t>โครงการบริการวิชาการเสริมหลักสูตร  เรื่อง “2310D: Developing Web Applications by Using Microsoft Visual Studio 2008 SP1”</t>
  </si>
  <si>
    <t>20 มี.ค. - 9 พ.ค. 53 (เสาร์และ อาทิตย์ 72 ชม.)</t>
  </si>
  <si>
    <t>โครงการสัมมนาทางวิชาการ เรื่อง "ประสบการณ์ในการบริหารราชการแบบบูรณาการ:บทเรียนสำหรับนักบริหารและผู้นำชุมชนท้องถิ่น"</t>
  </si>
  <si>
    <t>โครงการฝึกอบรมหลักสูตรจัดทำงานวิจัยเพื่อพัฒนาคุณภาพสถานศึกษา  สำหรับผู้บริหารสถานศึกษาขั้นพื้นฐานที่ต้องการเข้าสู่วิทยฐานะเชี่ยวชาญ</t>
  </si>
  <si>
    <t>24 - 26 มิ.ย. 52</t>
  </si>
  <si>
    <t>โครงการสัมมนาวิชาการ เรื่อง หัวใจปฏิรูปการศึกษารอบ 2 : การพัฒนาครูเพื่อคุณภาพการศึกษา</t>
  </si>
  <si>
    <t>โครงการอบรมเพื่อเตรียมสอบภาษาอังกฤษ ( DPU-GET)</t>
  </si>
  <si>
    <t>โครงการ “ ดุษฎีนิพนธ์ กับการสร้างความเข้มแข็งทางนิเทศศาสตร์ต่อสังคมไทย ”</t>
  </si>
  <si>
    <t>โครงการบรรยายพิเศษการใช้โปรแกรม Lisrel</t>
  </si>
  <si>
    <t xml:space="preserve">              20-21 มีนาคม  53  </t>
  </si>
  <si>
    <t>นายอริยะ สว่างศรี</t>
  </si>
  <si>
    <t xml:space="preserve">Emporium and Paragon Golf Society 2009 ณ ประเทศสิงคโปร์ </t>
  </si>
  <si>
    <t>สยามพารากอน</t>
  </si>
  <si>
    <t>25-26 มิ.ย. 52</t>
  </si>
  <si>
    <t xml:space="preserve">World Golf Ametner Championship Qualifyer at Lakewood Golf Country Club </t>
  </si>
  <si>
    <t>Lakewood Golf Country Club</t>
  </si>
  <si>
    <t>13-14 ส.ค. 52</t>
  </si>
  <si>
    <t>นางสาวสุปัฏ ควรประดิษฐ์</t>
  </si>
  <si>
    <t>2009 Future Leaders Forum (FLF)</t>
  </si>
  <si>
    <t>MICE Industry</t>
  </si>
  <si>
    <t>6-7 ต.ค. 52</t>
  </si>
  <si>
    <t>นางสาวกนิดา เจริญศรี</t>
  </si>
  <si>
    <t>Best Presentation Award</t>
  </si>
  <si>
    <t xml:space="preserve">มหาวิทยาลัยนเรศวร และ University of New England </t>
  </si>
  <si>
    <t>14-16 ต.ค. 52</t>
  </si>
  <si>
    <t>Mr. DENIS HOUR VINO NJAMBE</t>
  </si>
  <si>
    <t>พรีเมียร์-เนชั่น-ม.สยาม ยูนิเวอร์ซิตี้ ลีก 2009" ครั้งที่ 6</t>
  </si>
  <si>
    <t>1 ก.ค. - 3 ก.ย. 52</t>
  </si>
  <si>
    <t>Mr. PATRICK GUILLAUME KONA HIAG</t>
  </si>
  <si>
    <t>การศึกษาระดับนวัตกรรมภายใต้บรรยากาศองค์กรเฉพาะอย่าง</t>
  </si>
  <si>
    <t>ก.ค. 52 - ก.พ. 53</t>
  </si>
  <si>
    <t>Agritourist Needs and Motovations: The Chiang Mai Case</t>
  </si>
  <si>
    <t>Journal of Travel and Tourism Marketing (P.166-178)</t>
  </si>
  <si>
    <t>Role of foundation courses and gender in Thailand’s undergraduate information technology education</t>
  </si>
  <si>
    <t>International Conference on Higher Education Research and Development, Bangkok, Thailand</t>
  </si>
  <si>
    <t>9 - 12 ก.ค. 52</t>
  </si>
  <si>
    <t>How locus of control influences students' e-satisfaction with self service technology in higher education</t>
  </si>
  <si>
    <t>The Australian New Zealand Marketing Educators Conference 2009</t>
  </si>
  <si>
    <t>30 พ.ย. - 2 ธ.ค. 52</t>
  </si>
  <si>
    <t>Prof. Charles Newton</t>
  </si>
  <si>
    <t>The University of New South Wales at the Australian Defence Force Academy</t>
  </si>
  <si>
    <t xml:space="preserve">Summer Seminar Series </t>
  </si>
  <si>
    <t>Data Analysis-SPSS</t>
  </si>
  <si>
    <t>Data Analysis-SEM</t>
  </si>
  <si>
    <t>19-20 ก.ย. 52</t>
  </si>
  <si>
    <t>Data Analysis -Qualitative Technique</t>
  </si>
  <si>
    <t>นางสาวจุฑารัตน์  มนตร์พิลา</t>
  </si>
  <si>
    <t>แข่งขันวอลเล่ย์บอลยูลีก</t>
  </si>
  <si>
    <t xml:space="preserve"> ชนะเลิศ</t>
  </si>
  <si>
    <t>ม.ศรีปทุม</t>
  </si>
  <si>
    <t xml:space="preserve"> ปี 2552</t>
  </si>
  <si>
    <t>นางสาวจารุณี  นาคสกุล</t>
  </si>
  <si>
    <t>คณะนิติศาสตร์ปรีดี พนมยงค์</t>
  </si>
  <si>
    <t xml:space="preserve">ปริญญาตรี ชั้นปีที่ 5
</t>
  </si>
  <si>
    <t xml:space="preserve">ปริญญาตรี ชั้นปีที่ 4
</t>
  </si>
  <si>
    <t xml:space="preserve">แข่งขัน The Eleventh National English Speech Competition
</t>
  </si>
  <si>
    <t xml:space="preserve">The Australian Studies และ IDP Education Services Co.,Ltd.
</t>
  </si>
  <si>
    <t>โครงการศึกษาแนวทางการบูรณาการข้อมูลสถิติกระบวนการยุติธรรมทางอาญา</t>
  </si>
  <si>
    <t>โครงการศึกษาสถานการณ์ ปัญหาและพัฒนารูปแบบแนวทางของกฎหมายบังคับโทษจำคุกในประเทศ</t>
  </si>
  <si>
    <t>โครงการวิจัยเพื่อพัฒนาระบบการไต่สวนมูลฟ้องในคดีอาญา</t>
  </si>
  <si>
    <t>การวิเคราะห์ปัญหาทางกฎหมายเกี่ยวกับการตายของประเทศไทย</t>
  </si>
  <si>
    <t xml:space="preserve"> 9 ก.พ. 53</t>
  </si>
  <si>
    <t>การลดปริมาณผู้ต้องขังในเรือนจำ ศึกษามาตรการทางกฎหมาในชั้นสอบสวนฟ้องร้องและชั้นพิจารณาพิพากษา</t>
  </si>
  <si>
    <t>ผศ.ดร.ธานี วรภัทร์</t>
  </si>
  <si>
    <t xml:space="preserve"> 8 ธ.ค. 52</t>
  </si>
  <si>
    <t>นายกฤตภาส  สุวรรณศรี</t>
  </si>
  <si>
    <t xml:space="preserve"> 16 ก.พ. 53</t>
  </si>
  <si>
    <t>ความต้องการของนักศึกษาคณะนิติศาสตร์ปรีดี พนมยงค์ มหาวิทยาลัยธุรกิจบัณฑิตย์ในการเรียนรู้เพิ่มเติมนอกห้องเรียน</t>
  </si>
  <si>
    <t>อ.อุไรวรรณ  สุโรจน์</t>
  </si>
  <si>
    <t xml:space="preserve"> 3 มี.ค. 53</t>
  </si>
  <si>
    <t>Funds received in 
academic year 2009</t>
  </si>
  <si>
    <t>แบบฟอร์มตัวบ่งชี้ สกอ. 4.3 จำนวนเงินสนับสนุนงานวิจัย/งานสร้างสรรค์จากภายในและภายนอกมหาวิทยาลัย ปีการศึกษา 2552</t>
  </si>
  <si>
    <r>
      <t>แบบฟอร์มตัวบ่งชี้ สกอ. 2.12 จำนวนนักศึกษาปัจจุบันและ</t>
    </r>
    <r>
      <rPr>
        <b/>
        <u/>
        <sz val="16"/>
        <rFont val="Browallia New"/>
        <family val="2"/>
      </rPr>
      <t>ศิษย์เก่าในรอบ 5 ปี</t>
    </r>
    <r>
      <rPr>
        <b/>
        <sz val="16"/>
        <rFont val="Browallia New"/>
        <family val="2"/>
      </rPr>
      <t xml:space="preserve"> ที่ได้รับการประกาศเกียรติคุณยกย่องในด้านวิชาการ วิชาชีพ คุณธรรม จริยธรรม กีฬา สุขภาพ ศิลปะและวัฒนธรรม และสิ่งแวดล้อมในระดับชาติ หรือระดับนานาชาติ  ปีการศึกษา 2552</t>
    </r>
  </si>
  <si>
    <t>แบบฟอร์มตัวบ่งชี้ สกอ. 4.4  จำนวนงานวิจัยและ/หรืองานสร้างสรรค์ที่ตีพิมพ์เผยแพร่หรือนำไปใช้ประโยชน์  ปีการศึกษา 2552</t>
  </si>
  <si>
    <t>กระบวนการยุติธรรมเชิงสมานฉันท์โดยวิธีการประชุมกลุ่มครอบครัวและชุมชน เพื่อหันเหคดีเด็กและเยาวชนที่กระทำความผิดโดยไม่ต้องขึ้นสู่ศาลเยาวชนและครอบครัว</t>
  </si>
  <si>
    <t xml:space="preserve"> - เผยแพร่การประชุมวิชาการ การบริหารและการจัดการ ครั้งที่ 5                            - เผยแพร่งานเสวนาวิชาการและนำเสนอผลงานวิชาการสาขาวิชานิติศาสตร์ จัดโดย คณะนิติศาสตร์ปรีดี  พนมยงค์ มหาวิทยาลัยธุรกิจบัณฑิตย์</t>
  </si>
  <si>
    <t xml:space="preserve"> 21-22 ต.ค. 52                          28 เม.ย. 53</t>
  </si>
  <si>
    <t>โครงการวิจัย เรื่อง อำนาจรัฐในการควบคุมตัวบุคคลตามกฎหมายพิเศษ</t>
  </si>
  <si>
    <t>เผยแพร่งานเสวนาวิชาการและนำเสนอผลงานวิชาการสาขาวิชานิติศาสตร์ ครั้งที่ 2 จัดโดย คณะนิติศาสตร์ปรีดี  พนมยงค์ มหาวิทยาลัยธุรกิจบัณฑิตย์</t>
  </si>
  <si>
    <t xml:space="preserve"> 28 เม.ย. 53</t>
  </si>
  <si>
    <t>Efficient Tax Collection and Administration: The Proposed Reform of Tax Withholding under Thai Law</t>
  </si>
  <si>
    <t>ผศ.ดร.จิรศักดิ์  รอดจันทร์</t>
  </si>
  <si>
    <t xml:space="preserve"> 21-22 ต.ค. 52                          </t>
  </si>
  <si>
    <t xml:space="preserve">แบบฟอร์มตัวบ่งชี้ สกอ. 5.2 จำนวนอาจารย์ที่ให้บริการทางวิชาการ เป็นที่ปรึกษา กรรมการวิทยานิพนธ์  กรรมการวิชาการ/วิชาชีพภายนอกมหาวิทยาลัย ปีการศึกษา 2552
</t>
  </si>
  <si>
    <t>กรรมการกฤษฎีกา</t>
  </si>
  <si>
    <t>กรรมการสภามหาวิทยาลัยผู้ทรงคุณวุฒิ</t>
  </si>
  <si>
    <t xml:space="preserve">อนุกรรมการ </t>
  </si>
  <si>
    <t>สำนักงาน ก.พ.ร.</t>
  </si>
  <si>
    <t>คณะกรรมการผู้ทรงคุณวุฒิเฉพาะกิจ สาขากฎหมาย</t>
  </si>
  <si>
    <t>อนุญาโตตุลาการ</t>
  </si>
  <si>
    <t>สำนักงานระงับข้อพิพาท สำนักงานศาลยุติธรรม</t>
  </si>
  <si>
    <t>คณะทำงานเพื่อพัฒนาและปรับปรุงกฎหมายเพื่อพัฒนาระบบบรรษัทภิบาลในประเทศไทย</t>
  </si>
  <si>
    <t>สำนักงานกิจการยุติธรรม</t>
  </si>
  <si>
    <t>คณะอนุกรรมการพิจารณาตำแหน่งทางวิชาการ</t>
  </si>
  <si>
    <t>คณะที่ปรึกษาและคณะกรรมการ</t>
  </si>
  <si>
    <t>กองทุนสัญญา ธรรมศักดิ์</t>
  </si>
  <si>
    <t>รศ.ไพฑูรย์  คงสมบูรณ์</t>
  </si>
  <si>
    <t>กรรมการสอบป้องกันวิทยานิพนธ์</t>
  </si>
  <si>
    <t>มหาวิทยาลัยอีสเทิร์นเอเชีย</t>
  </si>
  <si>
    <t>อ.ศรีสุรักษ์  สีวันนา</t>
  </si>
  <si>
    <t>อนุกรรมการการสรรหาและเชิดชูเยาวชนดีเด่นแห่งชาติ</t>
  </si>
  <si>
    <t>สำนักงานส่งเสริมสวัสดิการและพิทักษ์เด็ก เยาวชน ผู้ด้อยโอกาส และผู้สูงอายุ (สท.)</t>
  </si>
  <si>
    <t>แบบฟอร์มตัวบ่งชี้ สกอ. 5.3  จำนวนกิจกรรม/โครงการบริการวิชาการวิชาชีพแก่ชุมชนและสังคม ปีการศึกษา 2552</t>
  </si>
  <si>
    <t>โครงการอบรมหลักสูตรกฏหมายปกครองและวิธีพิจารณาคดีปกครองให้แก่พนักงานการประปานครหลวง</t>
  </si>
  <si>
    <t xml:space="preserve"> 18-19 ม.ค. 53</t>
  </si>
  <si>
    <t xml:space="preserve"> 18-19 ธ.ค. 52</t>
  </si>
  <si>
    <t>74 คน</t>
  </si>
  <si>
    <t>โครงการแข่งขันตอบปัญหากฎหมายนักเรียนระดับมัธยมปลายเนื่องในวันรพี 2552</t>
  </si>
  <si>
    <t xml:space="preserve"> 6 ส.ค. 52</t>
  </si>
  <si>
    <t>91 โรงเรียน</t>
  </si>
  <si>
    <t>26 มค 52 - 26 พย 52</t>
  </si>
  <si>
    <t>27 กพ 52 - 24 พย 52</t>
  </si>
  <si>
    <t>31 สค 52 - 26 สค 53</t>
  </si>
  <si>
    <t>27 กพ 52 - ตค 52</t>
  </si>
  <si>
    <t>ความคิดเห็นของนักศึกษามหาวิทยาลัยธุรกิจบัณฑิตย์ที่มีต่อการเรียนการสอนวิชาความรู้เบื้องต้นเกี่ยวกับกฎหมาย</t>
  </si>
  <si>
    <t xml:space="preserve">เผยแพร่การประชุมวิชาการ การบริหารและการจัดการ ครั้งที่ 5   มธบ       </t>
  </si>
  <si>
    <t>แพทยสภา</t>
  </si>
  <si>
    <t>กรรมการด้านกฎหมาย</t>
  </si>
  <si>
    <t>ผศ.ดร.ธานี  วรภัทร</t>
  </si>
  <si>
    <t>สำนักกรรมาธิการ 2</t>
  </si>
  <si>
    <t>คณะกรรมาธิการยุติธรรม</t>
  </si>
  <si>
    <t>ผู้พิจารณาคุณภาพบทความวิจัย</t>
  </si>
  <si>
    <t>ศ.ดร.ไพศิษฐ์  พิพัมนกุล</t>
  </si>
  <si>
    <t>ม.ธรรมศาสตร์</t>
  </si>
  <si>
    <t>รศ.ดร.อภิญญา  เลื่อนฉวี</t>
  </si>
  <si>
    <t>กรรมการบริหาร</t>
  </si>
  <si>
    <t>โรตารีสากล</t>
  </si>
  <si>
    <t>มหาวิทยาลัยสงขลานครินทร์ วิทยาเขตภูเก็ต</t>
  </si>
  <si>
    <t>วิ่งกระสอบ(หญิง)</t>
  </si>
  <si>
    <t>อาจารย์ที่ปรึกษาการศึกษากลุ่มและการศึกษารายบุคคล หลักสูตรนักปกครองระดับสูง รุ่นที่ 54</t>
  </si>
  <si>
    <t>18 เม.ย.-11 ส.ค. 53</t>
  </si>
  <si>
    <t>มหาวิทยาลัยมหาสารคาม</t>
  </si>
  <si>
    <t>การแข่งขันกีฬามหาวิทยาลัยครั้งที่ 37</t>
  </si>
  <si>
    <t>รางวัลเหรียญทอง</t>
  </si>
  <si>
    <t>กีฬามหาวิทยาลัยแห่งประเทศไทย</t>
  </si>
  <si>
    <t>22-30 ม.ค. 2553</t>
  </si>
  <si>
    <t>นายรัชพล  ลิ้มพรกุล</t>
  </si>
  <si>
    <t>การแข่งขันหมากล้อมอุดมศึกษา ชิงชนะเลิศแห่งประเทศไทย ครั้งที่ 14</t>
  </si>
  <si>
    <t>รางวัลดาวรุ่งชาย</t>
  </si>
  <si>
    <t>บ.ซี.พี.เซเว่นอีเลฟเว่น จำกัด (มหาชน) และชมรมหมากล้อม (โกะ) ประเทศไทย</t>
  </si>
  <si>
    <t>19-21 ต.ค. 2552</t>
  </si>
  <si>
    <t>นายวรชัย วิจิตรวงศ์เจริญ
(ชั้นปีที่ 2)</t>
  </si>
  <si>
    <t>Ultimate Jumper 
(ทีม Super Nova)</t>
  </si>
  <si>
    <t>รางวัลชนะเลิศการประกวดแฟลชเกม คอนเทสต์ ครั้งที่ 1
(งานไทยแลนด์เกมโชว์ 2010)</t>
  </si>
  <si>
    <t>สำนักงานส่งเสริมอุตสาหกรรมซอฟต์แวร์แห่งชาติ (SIPA) ร่วมกับบริษัท เอ็นซี ทรู จำกัด</t>
  </si>
  <si>
    <t>13 ม.ค. 2553</t>
  </si>
  <si>
    <t>นายนพวินท์  เสริมสินสายทอง
(ชั้นปีที่ 4)</t>
  </si>
  <si>
    <t>รางวัลเชิดชูเกียรตินักศึกษาผู้นับถือพระพุทธศาสนา และมีความประพฤติดี</t>
  </si>
  <si>
    <t>รางวัลเชิดชูเกียรติความประพฤติดี แก่นักศึกษาผู้นับถือพระพุทธศาสนา และมีความประพฤติดี ในงานวันวิสาขบูชา ปี 2553</t>
  </si>
  <si>
    <t>พุทธสมาคมแห่งประเทศไทย ในพระบรมราชูปถัมภ์</t>
  </si>
  <si>
    <t>24 พ.ค. 2553</t>
  </si>
  <si>
    <t>การสร้างกราฟความรู้ที่แสดงความสัมพันธ์ระหว่างเหตุและผลจากข้อมูลเอกสารภาษาไทยเพื่อสนับสนุนการตอบคำถามเหตุและผล</t>
  </si>
  <si>
    <t>ผศ.ดร.ฉวีวรรณ  เพ็ชรศิริ</t>
  </si>
  <si>
    <t>สำนักงานกองทุนสนับสนุนการวิจัย</t>
  </si>
  <si>
    <t>16 มี.ค.2552-15 มี.ค. 2554</t>
  </si>
  <si>
    <t>การจำแนกความหมายของภาพโดยใช้โครงสร้างสเกเลตรอน</t>
  </si>
  <si>
    <t>อ.นัศพ์ชาณัณ  ชินปัญช์ธนะ</t>
  </si>
  <si>
    <t>ม.ค.2552-ธ.ค.2552 
(เบิกวันที่ 16/7/52 จำนวน 20,700 บาท และวันที่ 4/3/53 จำนวน 13,800 บาท)</t>
  </si>
  <si>
    <t>ระบบตรวจนับวัตถุแบบอัตโนมัติด้วยเทคนิคการประมวลผลภาพ</t>
  </si>
  <si>
    <t>เม.ย.2553-ธ.ค.2553
(เบิกวันที่ 21/4/53)</t>
  </si>
  <si>
    <t>การพัฒนาระบบเพื่อใช้ในการจัดการเส้นทางสำหรับขนส่งสินค้าในภาคอุตสาหกรรมที่มีขนาดเล็กและขนาดกลาง</t>
  </si>
  <si>
    <t>ผศ.ดร. วราพร จิระพันธุ์ทอง</t>
  </si>
  <si>
    <t>สำนักงานโครงการ IRPUS ภายใต้การสนับสนุนของสำนักงานกองทุนสนับสนุนการวิจัย (สกว.)</t>
  </si>
  <si>
    <t>มิถุนายน 2552 - มิถุนายน 2553</t>
  </si>
  <si>
    <t>การประยุกต์ใช้โครงข่ายประสาทเทียมเพื่อการพยากรณ์ระดับผลการเรียนวิชาเลือก</t>
  </si>
  <si>
    <t>อาจารย์ประวัฒน์ เปรมธีรสมบูรณ์</t>
  </si>
  <si>
    <t>3 มกราคม 51 - 16 พฤษภาคม 2553</t>
  </si>
  <si>
    <t>A Statistical Approach for Semantic Relation Extraction</t>
  </si>
  <si>
    <t>อรวรรณ อิ่มสมบัติ</t>
  </si>
  <si>
    <t xml:space="preserve"> the 8th International Symposium on Natural Language Processing (SNLP2009)</t>
  </si>
  <si>
    <t>20-21 ต.ค. 2552</t>
  </si>
  <si>
    <t>การสร้างกราฟความรู้ที่แสดงความสัมพันธ์ระหว่างเหตุผลจากข้อมูลเอกสารภาษาไทย เพื่อสนับสนุนการตอบคำถามเหตุและผล</t>
  </si>
  <si>
    <t>2.2
3.2</t>
  </si>
  <si>
    <t>Proceeding 2009 Eight International Symposium on Natural Language Processing P.105-110</t>
  </si>
  <si>
    <t>October 20-21,2009</t>
  </si>
  <si>
    <t>Comparative Study of Machine Learning Techniques for Boundary Determination of Explanation Knowledge from text</t>
  </si>
  <si>
    <t xml:space="preserve">Semantic Salient Images Based on Similarity Matching with Conceptual Graph Representation </t>
  </si>
  <si>
    <t>The 24th International Technical Conference on Circuits/Systems, Computers and Communication P.56</t>
  </si>
  <si>
    <t>July 5-8,2009</t>
  </si>
  <si>
    <t>A Conceptual Framework for Digital Annotation System on WWW</t>
  </si>
  <si>
    <r>
      <rPr>
        <u/>
        <sz val="13"/>
        <rFont val="Browallia New"/>
        <family val="2"/>
      </rPr>
      <t>นายวิญญู นิรนาทล้ำพงศ์</t>
    </r>
    <r>
      <rPr>
        <sz val="13"/>
        <rFont val="Browallia New"/>
        <family val="2"/>
      </rPr>
      <t>, นายวรสิทธิ์ ชูชัยวัฒนา และ Assoc. Prof. Dr. Michael B. Spring</t>
    </r>
  </si>
  <si>
    <t xml:space="preserve">งานประชุมวิชาการนานาชาติ The 2nd IEEE International Conference on Computer Science and Information Technology 2009 (ICCSIT 2009 : IEEE Xplore) ณ เมืองปักกิ่ง  ประเทศสาธารณรัฐประชาชนจีน </t>
  </si>
  <si>
    <t xml:space="preserve">8-11 ส.ค. 2552  </t>
  </si>
  <si>
    <t>D-ECO BIN</t>
  </si>
  <si>
    <t>ภคิน สิริรัตนกิจ</t>
  </si>
  <si>
    <t>โครงการฮอนด้า กรีนบิน ดีไซน์ คอนเทสต์ (Honda Green Bin Design Contest)</t>
  </si>
  <si>
    <t>21 พ.ย. 2553</t>
  </si>
  <si>
    <t>A Scheme for Salt and Pepper Noise Reduction on Gray Level and Color Images</t>
  </si>
  <si>
    <r>
      <rPr>
        <u/>
        <sz val="13"/>
        <rFont val="Browallia New"/>
        <family val="2"/>
      </rPr>
      <t>Nucharee Premchaisawadi</t>
    </r>
    <r>
      <rPr>
        <sz val="13"/>
        <rFont val="Browallia New"/>
        <family val="2"/>
      </rPr>
      <t>, Sukunya Yimngam, Wichain Premchaisawadi</t>
    </r>
  </si>
  <si>
    <t>The 9th WESAS International conference on SIGNAL PROCESSING, COMPUTATIONAL GEOMETRY and ARTIFICIAL VISION (ISCGAV'09), Moscow, Russia</t>
  </si>
  <si>
    <t>August, 20-22, 2009</t>
  </si>
  <si>
    <t>A Student Support System Using Web-Based Collaborative Work</t>
  </si>
  <si>
    <r>
      <rPr>
        <u/>
        <sz val="13"/>
        <rFont val="Browallia New"/>
        <family val="2"/>
      </rPr>
      <t>Nucharee Premchaisawadi</t>
    </r>
    <r>
      <rPr>
        <sz val="13"/>
        <rFont val="Browallia New"/>
        <family val="2"/>
      </rPr>
      <t>, Nipat Jongsawat, Wichain Premchaisawadi</t>
    </r>
  </si>
  <si>
    <t>International Conference on Computer, Electrical, System Science, and Engineering (ICCESE 2010), Tokyo, Japan</t>
  </si>
  <si>
    <t>May, 26-28. 2010</t>
  </si>
  <si>
    <t>A Study of an On-Line Credit Card Payment Processing and Fraud Prevention for e-Business</t>
  </si>
  <si>
    <r>
      <rPr>
        <u/>
        <sz val="13"/>
        <rFont val="Browallia New"/>
        <family val="2"/>
      </rPr>
      <t>Wichain Premchaisawadi</t>
    </r>
    <r>
      <rPr>
        <sz val="13"/>
        <rFont val="Browallia New"/>
        <family val="2"/>
      </rPr>
      <t xml:space="preserve">, James G. Williams, </t>
    </r>
    <r>
      <rPr>
        <u/>
        <sz val="13"/>
        <rFont val="Browallia New"/>
        <family val="2"/>
      </rPr>
      <t>Nucharee Premchaisawadi</t>
    </r>
  </si>
  <si>
    <t>2.2
2.4</t>
  </si>
  <si>
    <t>Proceeding  of E-learn 2009, world Conference on E-Learning in Corporate, Government, Healthcare, and Higher Education, Vancouver, Canada</t>
  </si>
  <si>
    <t xml:space="preserve">October, 26-30, 2009 </t>
  </si>
  <si>
    <t>A Scheme for Salt abd Pepper Noise Reduction and Application for OCR System</t>
  </si>
  <si>
    <t>WSEAS Transactions on Computers, PSSN</t>
  </si>
  <si>
    <t>April 2010</t>
  </si>
  <si>
    <t>Analysis on Relationships among Software Models through Traceability Activity</t>
  </si>
  <si>
    <t>Waraporn Jirapanthong</t>
  </si>
  <si>
    <t>December, 1-5, 
2009</t>
  </si>
  <si>
    <t>Classification Model for Slelecting Undergraduate Programs</t>
  </si>
  <si>
    <t>The 8th International Symposium on Natural Language Processing (SNLP 2009), Bangkok, Thailand</t>
  </si>
  <si>
    <t xml:space="preserve">October, 20-21, 2009 </t>
  </si>
  <si>
    <t>XTraQue : traceability for product line systems</t>
  </si>
  <si>
    <r>
      <rPr>
        <u/>
        <sz val="13"/>
        <rFont val="Browallia New"/>
        <family val="2"/>
      </rPr>
      <t>Waraporn Jirapanthong</t>
    </r>
    <r>
      <rPr>
        <sz val="13"/>
        <rFont val="Browallia New"/>
        <family val="2"/>
      </rPr>
      <t>, Andrea Zisman</t>
    </r>
  </si>
  <si>
    <t>Software and System Modeling 8(1):117-144</t>
  </si>
  <si>
    <t>ผศ.ดร วราพร จิระพันธุ์ทอง</t>
  </si>
  <si>
    <t>Industrial and research projects for undergraduate students 2009</t>
  </si>
  <si>
    <t>ปีการศึกษา 2552</t>
  </si>
  <si>
    <t>มหาวิทยาลัยธุรกิจบัณฑิตย์</t>
  </si>
  <si>
    <t>การประเมินหลักสูตรวิทยาศาสตรบัณฑิต สาขาเทคโนโลยีสารสนเทศ โดยใช้รูปแบบการประเมินหลักสูตรของฟาย เดลตา แคปปา ในด้านการพัฒนาคุณธรรมและจริยธรรมของนักศึกษา</t>
  </si>
  <si>
    <r>
      <rPr>
        <u/>
        <sz val="13"/>
        <rFont val="Browallia New"/>
        <family val="2"/>
      </rPr>
      <t>อาจารย์รัชกุล เปรื่องการ</t>
    </r>
    <r>
      <rPr>
        <sz val="13"/>
        <rFont val="Browallia New"/>
        <family val="2"/>
      </rPr>
      <t>, อาจารย์จตุพล ยงศร</t>
    </r>
  </si>
  <si>
    <t>การประชุมระดับชาติ เรื่องการสอดแทรก คุณธรรม จริยธรรมระดับอุดมศึกษา, มหาวิทยาลัยกรุงเทพ,ไทย</t>
  </si>
  <si>
    <t>28 เมษายน 2553</t>
  </si>
  <si>
    <t>การวิเคราะห์จัดกลุ่มภาวะโภชนาการของโรงเรียนตามแผนพัฒนาเด็กและเยาวชนในถิ่นทุรกันดารตามพระราชดำริด้วยเทคนิคการวิเคราะห์จัดกลุ่ม</t>
  </si>
  <si>
    <r>
      <t xml:space="preserve">สมภพ เพ็ชรเกลี้ยง และ </t>
    </r>
    <r>
      <rPr>
        <u/>
        <sz val="13"/>
        <rFont val="Browallia New"/>
        <family val="2"/>
      </rPr>
      <t>วรสิทธิ์ ชูชัยวัฒนา</t>
    </r>
  </si>
  <si>
    <t>งานประชุมวิชาการ การบริหารและการจัดการ ครั้งที่ 5 "การบริหารจัดการภายใต้วิกฤต : ทางเลือก ทางรอด" ณ มหาวิทยาลัยธุรกิจบัณฑิตย์</t>
  </si>
  <si>
    <t>21-22 ต.ค. 2552</t>
  </si>
  <si>
    <t>Improve Research Papaer Searching With Social Tagging - A Preliminary Investigation</t>
  </si>
  <si>
    <r>
      <t xml:space="preserve">Pijitra jomsri, Siripum Sanguansintukul, and </t>
    </r>
    <r>
      <rPr>
        <u/>
        <sz val="13"/>
        <rFont val="Browallia New"/>
        <family val="2"/>
      </rPr>
      <t>Worasit Choochaiwattana</t>
    </r>
  </si>
  <si>
    <t>The 8th International Symposium on Natural Language Processing, Bangkok, Thailand</t>
  </si>
  <si>
    <t>Oct 20-21, 2009</t>
  </si>
  <si>
    <t>A Comparison of Search Engine Using “Tag Title and Abstract” with CiteULike – An Initial Evaluation</t>
  </si>
  <si>
    <t>The 4th International Conference for Internet Technology and Secured Transactions (ICITST-2009), London, UK</t>
  </si>
  <si>
    <t>Nov 9-12, 2009</t>
  </si>
  <si>
    <r>
      <t xml:space="preserve">Winyu Niranatlamphong, </t>
    </r>
    <r>
      <rPr>
        <u/>
        <sz val="13"/>
        <rFont val="Browallia New"/>
        <family val="2"/>
      </rPr>
      <t>Worasit Choochaiwattana</t>
    </r>
    <r>
      <rPr>
        <sz val="13"/>
        <rFont val="Browallia New"/>
        <family val="2"/>
      </rPr>
      <t>, and Michael B. Spring</t>
    </r>
  </si>
  <si>
    <t>The 2nd IEEE International Conference on Computer Science and Information Technology (ICSIT 2009), Beijing, China</t>
  </si>
  <si>
    <t>Aug 8-11, 2009</t>
  </si>
  <si>
    <t>A Framework for Tag-Based Research Paper Recommender System: An IR Approach</t>
  </si>
  <si>
    <t>2010 IEEE 24th International Conference on Advanced Information Networking and Applications Workshops, Perth, Australia</t>
  </si>
  <si>
    <t>April 20-23, 2010</t>
  </si>
  <si>
    <t>อาจารย์ปาณิตา  ธูสรานนท์</t>
  </si>
  <si>
    <t>วิทยากร</t>
  </si>
  <si>
    <t>โรงเรียนบ้านหนองหงส์ อ.แก่งกระจาน จ.เพชรบุรี</t>
  </si>
  <si>
    <t>5-6 พ.ค. 53</t>
  </si>
  <si>
    <t>อาจารย์กรุณา  แย้มพราย</t>
  </si>
  <si>
    <t>5-6 พ.ค. 54</t>
  </si>
  <si>
    <t>อาจารย์อรอุมา  มูลวัตร</t>
  </si>
  <si>
    <t>5-6 พ.ค. 55</t>
  </si>
  <si>
    <t>อาจารย์พงษ์ศักดิ์  ไผ่แดง</t>
  </si>
  <si>
    <t>5-6 พ.ค. 56</t>
  </si>
  <si>
    <t>อาจารย์ธนภัทร์ อนุศาสน์อมรกุล</t>
  </si>
  <si>
    <t>5-6 พ.ค. 57</t>
  </si>
  <si>
    <t>ผศ.ดร.ฉวีวรรณ เพ็ชรศิริ</t>
  </si>
  <si>
    <t>Technical Committee</t>
  </si>
  <si>
    <t>ก.ค. 2552</t>
  </si>
  <si>
    <t>the 8th International Conference on E-Business (iNCEB2009)</t>
  </si>
  <si>
    <t>ก.ย. 2552</t>
  </si>
  <si>
    <t>ดร.อรวรรณ อิ่มสมบัติ</t>
  </si>
  <si>
    <t xml:space="preserve">คณะกรรมการผลิตชุดวิชาการสื่อสารข้อมูลและระบบเครือข่ายคอมพิวเตอร์ </t>
  </si>
  <si>
    <t>พ.ศ. 2551-ปัจจุบัน</t>
  </si>
  <si>
    <t>คณะกรรมการผลิตชุดวิชาการเทคโนโลยีการบริการผ่านเว็บและการประยุกต์</t>
  </si>
  <si>
    <t>พ.ศ. 2553 -ปัจจุบัน</t>
  </si>
  <si>
    <t>อ.พนมพร  ดอกประโคน
(โครงการอบรมการใช้ Max-Script เบื้องต้น)</t>
  </si>
  <si>
    <t>นักศึกษา และผู้สนใจทั่วไป
คณะเทคโนโลยีสารสนเทศ ม.ธุรกิจบัณฑิตย์</t>
  </si>
  <si>
    <t>ก.พ. - มี.ค. 2553</t>
  </si>
  <si>
    <t>อ.ภคิน  สิริรัตนกิจ
(โครงการอบรมการใช้ Unreal เบื้องต้น)</t>
  </si>
  <si>
    <t>มี.ค. - เม.ย. 2553</t>
  </si>
  <si>
    <t>รศ. ดร. นุชรี เปรมชัยสวัสดิ์</t>
  </si>
  <si>
    <t>กรรมการกำหนดร่างขอบเขตของงานและร่างเอกสารประกวดราคาการซื้อครุภัณฑ์คอมพิวเตอร์</t>
  </si>
  <si>
    <t>25 พฤษภาคม 2552</t>
  </si>
  <si>
    <t xml:space="preserve">กรรมการผู้ทรงคุณวุฒิ ประเมินผลงานทางวิชาการ </t>
  </si>
  <si>
    <t>สาขาวิชาบริหารธุรกิจ สถาบันบัณฑิตพัฒนบริหารศาสตร์</t>
  </si>
  <si>
    <t>20 พฤษภาคม 2552</t>
  </si>
  <si>
    <t xml:space="preserve">ผู้ประเมินนำร่องสถาบันอุดมศึกษา เพื่อพัฒนาระบบการประเมินคุณภาพภายนอก ระดับอุดมศึกษารอบสาม </t>
  </si>
  <si>
    <t>มหาวิทยาลัยเทคโนโลยีราชมงคลพระนคร</t>
  </si>
  <si>
    <t>3 - 5 มีนาคม 2553</t>
  </si>
  <si>
    <t>กรรมการที่ปรึกษาในการจัดประชุมวิชาการ NCIT ครั้งที่ 3</t>
  </si>
  <si>
    <t>NCIT</t>
  </si>
  <si>
    <t>19 มกราคม 2553</t>
  </si>
  <si>
    <t>อนุกรรมการสาขาวิชาเทคโนโลยีสารสนเทศ คณะกรรมการฝ่ายวิชาการและประกันคุณภาพการศึกษา</t>
  </si>
  <si>
    <t>สมาคมสถาบันอุดมศึกษาเอกชนแห่งประเทศไทย</t>
  </si>
  <si>
    <t>1 สิงหาคม 2553 - 31 กรกฎาคม 2554</t>
  </si>
  <si>
    <t>สาขาวิชาระบบสารสนเทศทางคอมพิวเตอร์ มหาวิทยาลัยเทคโนโลยีราชมงคลสุวรรณภูมิ</t>
  </si>
  <si>
    <t>8 มีนาคม 2553</t>
  </si>
  <si>
    <t>ผู้ประเมินภายนอก มหาวิทยาลัยราชภัฎ  วไลยอลงกรณ์</t>
  </si>
  <si>
    <t>สำนักงานรับรองมาตรฐานและประเมินคุณภาพการศึกษา (องค์กรมหาชน)</t>
  </si>
  <si>
    <t>24 มีนาคม 2553</t>
  </si>
  <si>
    <t>ประธานกรรมการวิทยานิพนธ์ภายนอกมหาวิทยาลัย</t>
  </si>
  <si>
    <t>กุมภาพันธ์ 2553</t>
  </si>
  <si>
    <t>กรรมการผู้ทรงคุณวุฒิพิจารณาหลักสูตร</t>
  </si>
  <si>
    <t>มีนาคม 2553</t>
  </si>
  <si>
    <t>ที่ปรึกษาในการพัฒนาระบบฐานข้อมูลโครงการติดตามและประเมินผลการส่งเสริมการอนุรักษ์พลังงานแบบมีส่วนร่วม</t>
  </si>
  <si>
    <t>คณะพลังงานสิ่งแวดล้อมและวัสดุ มหาวิทยาลัยเทคโนโลยีพระจอมเกล้าธนบุรี</t>
  </si>
  <si>
    <t xml:space="preserve"> 17 กรกฎาคม 53 - 18 กันยายน 2553</t>
  </si>
  <si>
    <t>ดร.วรสิทธิ์ ชูชัยวัฒนา</t>
  </si>
  <si>
    <t>กรรมการสอบสารนิพนธ์ของนางสาวดุษฎี เทิดบารมี ในหัวข้อง A Standard Term-Of Reference (TOR) Model of Information System Project Case Study of : Thammasat Property Management Office</t>
  </si>
  <si>
    <t xml:space="preserve">กรรมการสอบวิทยานิพนธ์ ของนายปฎิคม ทองจริง ในหัวข้อ ออนโทโลยีสำหรับการรวมข้อมูลเชิงความหมายของความรู้ด้านสมุนไพร </t>
  </si>
  <si>
    <t>ภาควิชาวิทยาการคอมพิวเตอร์ คณะวิทยาศาสตร์และเทคโนโลยี มหาวิทยาลัยธรรมศาสตร์</t>
  </si>
  <si>
    <t>ก.พ. 2553</t>
  </si>
  <si>
    <t xml:space="preserve">กรรมการสอบวิทยานิพนธ์ ของ นางสาว ชุติมน ธิติพรวาณิชย์ ในหัวข้อ Prediction of a human facial image by ANN using image data and its content on web pages </t>
  </si>
  <si>
    <t>ภาควิชาคณิตศาสตร์ คณะวิทยาศาสตร์ จุฬาลงกรณ์มหาวิทยาลัย</t>
  </si>
  <si>
    <t>เม.ย. 2553</t>
  </si>
  <si>
    <t>Technical Committee/Peer Review Reader</t>
  </si>
  <si>
    <t>The 7th International Joint Conference on Computer Science and Software Engineering (JCSSE 2010), Bangkok, Thailand</t>
  </si>
  <si>
    <t>Editorial Board</t>
  </si>
  <si>
    <t>The International Journal of Computer and Electrical Engineering, Singapore</t>
  </si>
  <si>
    <t>มี.ค. 2553</t>
  </si>
  <si>
    <t>The International Journal of Engineering and Technology, Singapore</t>
  </si>
  <si>
    <t>นางสาวปริญญา ล้อมลิ้ม</t>
  </si>
  <si>
    <t>โครงการประสานงานประชาชนและอาสาสมัครช่วยงานตำรวจ</t>
  </si>
  <si>
    <t>ประกาศเกียรติคุณ</t>
  </si>
  <si>
    <t>สำนักงานตำรวจแห่งชาติ</t>
  </si>
  <si>
    <t>12 มิ.ย.52</t>
  </si>
  <si>
    <t>นางสาวปรางค์ศิริ กุลานุสนธิ์</t>
  </si>
  <si>
    <t>นางสาวรักษณาลี ดอนสินธิ์</t>
  </si>
  <si>
    <t>โครงการ RD Camp</t>
  </si>
  <si>
    <t>กรมสรรพากร</t>
  </si>
  <si>
    <t>9-12 ก.ค.52</t>
  </si>
  <si>
    <t>นางสาวโสภี ชูมณี</t>
  </si>
  <si>
    <t>นางสาววรรณนิภา เชิงเอียง</t>
  </si>
  <si>
    <t>นางสาวสุชาดา หอมยามเย็น</t>
  </si>
  <si>
    <t>นางสาวดวงจันทร์ ร่มโพธิ์ศรี</t>
  </si>
  <si>
    <t>นางสาวยอดขวัญ โปษยะนุกูล</t>
  </si>
  <si>
    <t>โครงการ "OSOTSAPA Talent Camp 2009</t>
  </si>
  <si>
    <t>บริษัท โอสถสภา จำกัด</t>
  </si>
  <si>
    <t>13-19 ต.ค.52</t>
  </si>
  <si>
    <t>นางสาวกนกภรณ์ เฟื่องเกษม</t>
  </si>
  <si>
    <t>กองทุนเต็ม-ยรรยงวรากรวรวุฒิ</t>
  </si>
  <si>
    <t>โล่เกียรติคุณ</t>
  </si>
  <si>
    <t>18 พ.ย. 52</t>
  </si>
  <si>
    <t>อาจารย์เพ็ญธิดา  พงษ์ธานี</t>
  </si>
  <si>
    <t>1 พ.ค. 52 - 1 พ.ค.53</t>
  </si>
  <si>
    <t>อาจารย์พรรณิภา  แจ้งสุวรรณ</t>
  </si>
  <si>
    <t>1 พ.ค.52 - 1 พ.ค. 53</t>
  </si>
  <si>
    <t>อาจารย์นงนิภา  ตุลยานนท์</t>
  </si>
  <si>
    <t xml:space="preserve">ผลกระทบของการใช้ประโยชน์จากการใช้ประโยชน์จากรายงานทางการเงินต่อความสามารถในการเข้าถึงเงินทุนและในเขตกรุงเทพมหานครและปริมณฑลประสิทธิผลของธุรกิจ SMEs ที่จดทะเบียนเป็นนิติบุคคล
</t>
  </si>
  <si>
    <t xml:space="preserve">การเปรียบเทียบผลสัมฤทธิ์และความสนใจระหว่างก่อนเรียนและหลังเรียนวิชาการบัญชีภาษีอากรโดยใช้กิจกรรมการเรียนแบบร่วมมือ
</t>
  </si>
  <si>
    <t>การศึกษาเปรียบเทียบผลการเรียนรู้ของนักศึกาที่เรียนผ่านระบบ E- Learning กับผลการเรียนรู้ของนักศึกษาที่เรียนตามปกติใน วิชาการควบคุมและการตรวจสอบภายในคณะการบัญชี มธบ.</t>
  </si>
  <si>
    <t>ปัจจัยที่มีผลต่อการประยุกต์ใช้การบัญชีสิ่งแวดล้อม</t>
  </si>
  <si>
    <t>อาจารย์จงจิตต์  พิมพาลัย</t>
  </si>
  <si>
    <t>ผศ.สงกรานต์   ไกยวงษ์</t>
  </si>
  <si>
    <t>ปัจจัยที่มีต่อความชำนาญของนักบัญชีวิชาชีพในประเทศไทย</t>
  </si>
  <si>
    <t>ดร.ปรีเปรม  นนทลีรักษ์</t>
  </si>
  <si>
    <t>กรรมการวิชาชีพ</t>
  </si>
  <si>
    <t>สำนักงานตรวจเงินแผ่นดิน</t>
  </si>
  <si>
    <t>ปี2552</t>
  </si>
  <si>
    <t>ผศ.อัมพร  เที่ยงตระกูล</t>
  </si>
  <si>
    <t>สภาวิชาชีพบัญชี</t>
  </si>
  <si>
    <t>ปี 2548-ถึงปัจจุบัน</t>
  </si>
  <si>
    <t>สถาบันอุดมศึกษาเอกชน</t>
  </si>
  <si>
    <t>ปี 2551 - ถึงปัจจุบัน</t>
  </si>
  <si>
    <t xml:space="preserve">การจัดทำงบการเงินตามมาตรฐานการบัญชี ฉ 3 และ 27 </t>
  </si>
  <si>
    <t>สถาบันพัฒนาวิชาชีพบัญชี คณะการบัญชี มธบ.</t>
  </si>
  <si>
    <t>ศุกร์ที่.25 ธ.ค. 52</t>
  </si>
  <si>
    <t>อ.นงนิภา      ดุลยานนท์</t>
  </si>
  <si>
    <t>ปี 2552-ปัจจุบัน</t>
  </si>
  <si>
    <t>อ.รัชดาภรณ์  เสมาขันธ์</t>
  </si>
  <si>
    <t>สินทรัพย์ไม่หมุนเวียน(ปรับปรุงปี50)</t>
  </si>
  <si>
    <t>สถาบันพัฒนาวิชาชีพบัญชี คณะการบัญชี มธบ</t>
  </si>
  <si>
    <t>วันที่ 8 พ.ย.52</t>
  </si>
  <si>
    <t>Update มาตรฐานการบัญชีปี 50-52</t>
  </si>
  <si>
    <t>วันที่ 29 ธ.ค.52</t>
  </si>
  <si>
    <t>อ.สุพิชา  ศรีสุคนธ์</t>
  </si>
  <si>
    <t>ติวสอบ TA -วิชาการสอบบัญชี</t>
  </si>
  <si>
    <t>13,19,20 กย.52</t>
  </si>
  <si>
    <t>9,10,16 ม.ค.53</t>
  </si>
  <si>
    <t>ผศ.สงกรานต์  ไกยวงษ์</t>
  </si>
  <si>
    <t>ติวสอบ TA - วิชาการบัญชี</t>
  </si>
  <si>
    <t>26,27ก.ย.3ต.ค.52</t>
  </si>
  <si>
    <t>ติวสอบTA -วิชาการบัญชี</t>
  </si>
  <si>
    <t>30 ,31 ม.ค .53</t>
  </si>
  <si>
    <t>ติวสอบ TA-วิชาการบัญชี</t>
  </si>
  <si>
    <t>2,8,9 พ.ค.53</t>
  </si>
  <si>
    <t>อ.สุปราณี   หรรษาจักรตรี</t>
  </si>
  <si>
    <t>ติวสอบ TA -วิชากฏหมาย</t>
  </si>
  <si>
    <t>5,6,12 ก.ย.52</t>
  </si>
  <si>
    <t>ติวสอบ TA -วิชากฎหมาย</t>
  </si>
  <si>
    <t>17,23,24 ม.ค.53</t>
  </si>
  <si>
    <t>ดร.เอกพล    คงมา</t>
  </si>
  <si>
    <t>อาจารย์ธีระเดช  อังธีระปัญญา</t>
  </si>
  <si>
    <t>สมาคมสำนักงานบัญชีไทย</t>
  </si>
  <si>
    <t>อาจารย์อรัญญา  นาคหล่อ</t>
  </si>
  <si>
    <t>หลักสูตรนักบริหารการตรวจเงินแผ่นดิน ระดับ 8</t>
  </si>
  <si>
    <t>คณะกรรมการวิชาชีพบัญชีด้านการศึกษาและเทคโนโลยีการบัญชี</t>
  </si>
  <si>
    <t>คณะอนุกรรมการวิชาการสาขาวิชาการบัญชี สสอท.</t>
  </si>
  <si>
    <t>เสริมสร้างศักยภาพ SMEs ไทย ด้วยการบริหารจัดการยุคใหม่</t>
  </si>
  <si>
    <t>สถาบันพัฒนาวิชาชีพบัญชี คณะการบัญชี มธบ. ร่วมกับ UK.</t>
  </si>
  <si>
    <t>กรรมการพัฒนาโปรแกรมสำเร็จรูปทางด้านบัญชี</t>
  </si>
  <si>
    <t>ร้อยละ</t>
  </si>
  <si>
    <t>ระดับความพึงพอใจ</t>
  </si>
  <si>
    <t>อบรม12ชม.ของผู้สอบบัญชีภาษีอากร</t>
  </si>
  <si>
    <t>4-5 ก.ค. 52</t>
  </si>
  <si>
    <t>1.1 วิชากฎหมายภีอากร 9 ชม.</t>
  </si>
  <si>
    <t>1.2 วิชาการบัญชี 3 ชม.</t>
  </si>
  <si>
    <t>อบรม 12 ชม.ของผู้สอบบัญชีภาษีอากร</t>
  </si>
  <si>
    <t>8-9 ส.ค. 52</t>
  </si>
  <si>
    <t>2.1วิชากฎมายภาษีอากร 9 ชม.</t>
  </si>
  <si>
    <t>2.2วิชาการบัญชี 3 ชม.</t>
  </si>
  <si>
    <t>In-House บริษัท Thai Garment Export จำกัด</t>
  </si>
  <si>
    <t>ติวสอบ TA กฎหมาย</t>
  </si>
  <si>
    <t>5,6,12 ก.ย. 52</t>
  </si>
  <si>
    <t>ติวสอบ TA การสอบบัญชี</t>
  </si>
  <si>
    <t>13,20,21 ก.ย. 52</t>
  </si>
  <si>
    <t>ติวสอบ TA การบัญชี</t>
  </si>
  <si>
    <t>26 ก.ย,27 ก.ย.,3 ต.ค.52</t>
  </si>
  <si>
    <t>Update รายงานทางการเงินฉบับใหม่ ตามร่างประกาศกรมพัฒนาธุรกิจการค้า</t>
  </si>
  <si>
    <t>สรุปประเด็นมาตรฐานการสอบบัญชีเกี่ยวกับการรับรู้รายได้</t>
  </si>
  <si>
    <t>สินทรัพย์ไม่หมุนเวียน(ปรับปรุง 2550)</t>
  </si>
  <si>
    <t>การวิเคราะห์ต้นทุนเพื่อการตัดสินใจ</t>
  </si>
  <si>
    <t>In-House จัดร่วม บริษัท อัพเปอร์โนวเลจ จำกัด</t>
  </si>
  <si>
    <t>สรุปประเด็นมาตรฐานบัญชี สัญญาเช่า ฉบับที่ 11 และสัญญาก่อสร้าง ฉบับที่ 17</t>
  </si>
  <si>
    <t>สรุปประเด็นสำคัญภาษีมูลค่าเพิ่มและภาษีหัก ณ ที่จ่าย</t>
  </si>
  <si>
    <t>การจัดทำและวิเคราะห์งบกระแสเงินสดภาคปฏิบัติ</t>
  </si>
  <si>
    <t>การบริหารความเสี่ยงในหน่วยงานบัญชีและการเงิน</t>
  </si>
  <si>
    <t>สรุปประเด็นมาตรฐานการบัญชีฉบับใหม่</t>
  </si>
  <si>
    <t>การจัดทำงบการเงินตามมาตรฐานบัญชี ฉบับที่ 3 และฉบับที่ 27</t>
  </si>
  <si>
    <t>อบรม 12 ชั่วโมงของผู้สอบบัญชีรับอนุญาต</t>
  </si>
  <si>
    <t>26-27 ธ.ค.52</t>
  </si>
  <si>
    <t xml:space="preserve">18.1 ข้อแตกต่างระหว่างบัญชีและกฏหมาย </t>
  </si>
  <si>
    <t>18.2 มาตรฐานการสอบบัญชี 3 ชั่วโมง</t>
  </si>
  <si>
    <t>Update มาตรฐานการบัญชี ปี 2550-2552</t>
  </si>
  <si>
    <t>30-31 ม.ค.53</t>
  </si>
  <si>
    <t>16-17 ม.ค.53</t>
  </si>
  <si>
    <t>23.1 วิชากฎหมายภีอากร 9 ชม.</t>
  </si>
  <si>
    <t>23.2 วิชาการบัญชี 3 ชม.</t>
  </si>
  <si>
    <t>ก้าวทันมาตรฐานการบัญชีใหม่และประเด็นปัญหาทางปฏิบัติ(องค์กรสัมพันธ์)</t>
  </si>
  <si>
    <t>2,8,9 พค. 53</t>
  </si>
  <si>
    <t>15,16,22 พ.ค. 53</t>
  </si>
  <si>
    <t>23,29,30 พ.ค. 53</t>
  </si>
  <si>
    <t>คณะเทคโนโลยีสารสนเทศและการสื่อสาร มหาวิทยาลัยมหิดล</t>
  </si>
  <si>
    <t>สาขาวิชาเทคโนโลยีการจัดการระบบสารสนเทศคณะวิศวกรรมศาสตร์ มหาวิทยาลัยมหิดล</t>
  </si>
  <si>
    <t xml:space="preserve">Type of Certificate / Award    </t>
  </si>
  <si>
    <t>Miss Kanchana Boonchukuson</t>
  </si>
  <si>
    <t>B.A</t>
  </si>
  <si>
    <t>Cheerleading</t>
  </si>
  <si>
    <t>Cheerleading Pom Pom 
- Second Runner Up</t>
  </si>
  <si>
    <t>Thai Cheerleading Association</t>
  </si>
  <si>
    <t>November 09</t>
  </si>
  <si>
    <t>Miss Kamonluck Duangkaew</t>
  </si>
  <si>
    <t>Mr. Krisda Udomsuk</t>
  </si>
  <si>
    <t>Speech Contest</t>
  </si>
  <si>
    <t>Honorable mention</t>
  </si>
  <si>
    <t>Rangsit University</t>
  </si>
  <si>
    <t>1 - 3Feb 09</t>
  </si>
  <si>
    <t>Miss Oratip Sritawan</t>
  </si>
  <si>
    <t>Tennis</t>
  </si>
  <si>
    <t>Bronze Medal</t>
  </si>
  <si>
    <t>MaeDome Games</t>
  </si>
  <si>
    <t>January 10</t>
  </si>
  <si>
    <t>Mr. Pongpan Semaming</t>
  </si>
  <si>
    <t>Karate-Do</t>
  </si>
  <si>
    <t>An Investigation on Readiness for Learner Autonomy</t>
  </si>
  <si>
    <t>Dr. Rosukhon Swatevachakul</t>
  </si>
  <si>
    <t>DPU</t>
  </si>
  <si>
    <t>Feb - Sep 09</t>
  </si>
  <si>
    <t xml:space="preserve">and Approaches to Learning of Undergraduate </t>
  </si>
  <si>
    <t xml:space="preserve">Students at Private Universities in the Bangkok </t>
  </si>
  <si>
    <t>Metropolis and the Roles of English Language</t>
  </si>
  <si>
    <t>Teachers in Enhancing Learner Autonomy</t>
  </si>
  <si>
    <t>A Feasibility Study of Computer-Assisted Learning</t>
  </si>
  <si>
    <t>Dr. Karl Anthony Krippes</t>
  </si>
  <si>
    <t>June 09 - July 10</t>
  </si>
  <si>
    <t>(CAL) of Languages other than English (LOTE) among</t>
  </si>
  <si>
    <t>DPU's Undergraduate English Majors</t>
  </si>
  <si>
    <t>Raising Awareness of English Intonation among Thai</t>
  </si>
  <si>
    <t>Dr. Soisithorn Isarankura</t>
  </si>
  <si>
    <t>June 09</t>
  </si>
  <si>
    <t>University Learners: A Case of First-Year English</t>
  </si>
  <si>
    <t>Major Students at DPU</t>
  </si>
  <si>
    <t>An Investigation of Learners' Frustration with web-</t>
  </si>
  <si>
    <t>Aj. Piyaorn Iamprasit</t>
  </si>
  <si>
    <t>Sep 09 - Apr 10</t>
  </si>
  <si>
    <t xml:space="preserve">based Self-study Exercises and/or Courss of </t>
  </si>
  <si>
    <t>Undergrate Students at Universities in the Bangkok</t>
  </si>
  <si>
    <t>Teachers in Satisfying and Fulfilling Learner's Needs</t>
  </si>
  <si>
    <t>Time and Aspect Mraking of English Tenses</t>
  </si>
  <si>
    <t>7 Apr 10</t>
  </si>
  <si>
    <t>The Use of Supplementary Reading in General</t>
  </si>
  <si>
    <t>Aj. Pornchanok Sukpan</t>
  </si>
  <si>
    <t>Oct 09 - May 10</t>
  </si>
  <si>
    <t>English</t>
  </si>
  <si>
    <t>Total (Baht)</t>
  </si>
  <si>
    <t>(Total 1+2) =</t>
  </si>
  <si>
    <t>An Investigation of Learners' Attitudes towards</t>
  </si>
  <si>
    <t xml:space="preserve">International Conference on Higher </t>
  </si>
  <si>
    <t>9-10 July 09</t>
  </si>
  <si>
    <t>Learner Autonomy-Enhanced through Web-</t>
  </si>
  <si>
    <t>Education Research and Development</t>
  </si>
  <si>
    <t>Based Instruction</t>
  </si>
  <si>
    <t>(IHERD-2009), DPU</t>
  </si>
  <si>
    <t xml:space="preserve">Are Tertiary Students Ready for Learner </t>
  </si>
  <si>
    <t>Dr. Rosukhon Swatevacharkul</t>
  </si>
  <si>
    <t>The First Natiional Conference on Applied</t>
  </si>
  <si>
    <t>14-15 May 10</t>
  </si>
  <si>
    <t>Autonomy?</t>
  </si>
  <si>
    <t>Arts, KMUT</t>
  </si>
  <si>
    <t>Fifty Pathways to Out-of-Class Language</t>
  </si>
  <si>
    <t>Dr. Karl A Krippes</t>
  </si>
  <si>
    <t>Asia TEFL at Thailand TESOL Conference</t>
  </si>
  <si>
    <t>7-9 Aug 09</t>
  </si>
  <si>
    <t>Learning Cooperative Reading Activities</t>
  </si>
  <si>
    <t>A Multi-tiered Approach to Autonomous</t>
  </si>
  <si>
    <t>2009 Language and Language Teaching</t>
  </si>
  <si>
    <t>14 Aug 09</t>
  </si>
  <si>
    <t>Language Learning</t>
  </si>
  <si>
    <t>Conference (LLTC) - International (PENA)</t>
  </si>
  <si>
    <t>Raising Awareness of English Prosodies among</t>
  </si>
  <si>
    <t>Pan-Pacific Association of Applied Linguistics</t>
  </si>
  <si>
    <t>31 Jul - 2 Aug 09</t>
  </si>
  <si>
    <t>Thai-First Year University Students</t>
  </si>
  <si>
    <t>Dr. Harald Kraus</t>
  </si>
  <si>
    <t>Read to the blind</t>
  </si>
  <si>
    <t>The Blind Association</t>
  </si>
  <si>
    <t>April 10</t>
  </si>
  <si>
    <t>Aj. Thomas Smith</t>
  </si>
  <si>
    <t>Aj. Daisy P. Imperial</t>
  </si>
  <si>
    <t>Aj. Jennifer Olat</t>
  </si>
  <si>
    <t>Aj. Timothy Ralph Woodhouse</t>
  </si>
  <si>
    <t>Aj. Jonathan William Bilfield</t>
  </si>
  <si>
    <t>Dr. Soisithron Isarankura</t>
  </si>
  <si>
    <t>Dr. Janpha Thadphootorn</t>
  </si>
  <si>
    <t>Aj. Rakkiat Ratanamani</t>
  </si>
  <si>
    <t>Aj. Yongyut Khamkhong</t>
  </si>
  <si>
    <t>Aj. Sakolkarn Insai</t>
  </si>
  <si>
    <t>Aj. Pornnicha Werakhanto</t>
  </si>
  <si>
    <t>Aj. Pimporn Chairungrueng</t>
  </si>
  <si>
    <t>Chairperson, Thesis Committee Member</t>
  </si>
  <si>
    <t>7 May 10</t>
  </si>
  <si>
    <t>Ajarn Benjamaporn Warakulpakornsiri</t>
  </si>
  <si>
    <t>English trainer: Fun English Project</t>
  </si>
  <si>
    <t>Ratchvinit School</t>
  </si>
  <si>
    <t>27 Jun 09</t>
  </si>
  <si>
    <t>Ajarn Jirayuwat Merakate</t>
  </si>
  <si>
    <t>English trainer: Fun English Project II</t>
  </si>
  <si>
    <t>15 Aug 09</t>
  </si>
  <si>
    <t>Ajarn Niyada Rasikawan</t>
  </si>
  <si>
    <t>Ajarn Parameth Lordasa</t>
  </si>
  <si>
    <t>Ajarn Pornchanok Sukphan</t>
  </si>
  <si>
    <t>English trainer: TOEIC Preparation Course</t>
  </si>
  <si>
    <t>Public</t>
  </si>
  <si>
    <t>3 Apr 10</t>
  </si>
  <si>
    <t>Ajarn Rachada Cherdsoongnern</t>
  </si>
  <si>
    <t>Ajarn Seree Sengkamnerd</t>
  </si>
  <si>
    <t>Ajarn Suparthida Theamsomboon</t>
  </si>
  <si>
    <t>Ajarn Piyanut Trisattayanmuni</t>
  </si>
  <si>
    <t>Ajarn Aree Wachasiri</t>
  </si>
  <si>
    <t>Ajarn Prapapan Siripittrakul</t>
  </si>
  <si>
    <t>Ajarn Supoj Pongtong</t>
  </si>
  <si>
    <t>Ajarn Siriluck Wechsumangkalo</t>
  </si>
  <si>
    <t>Ajarn Thananchai Yiamsawat</t>
  </si>
  <si>
    <t>Ajarn Tippawan Mabao</t>
  </si>
  <si>
    <t>Ajarn Lajit Pothisarn</t>
  </si>
  <si>
    <t>Ajarn Wasina Theeraleela</t>
  </si>
  <si>
    <t>Ajarn Atiga Pratayod</t>
  </si>
  <si>
    <t>Ajarn Nachon Prasongpanya</t>
  </si>
  <si>
    <t>Aj. Veena Imrose</t>
  </si>
  <si>
    <t>Ajarn Lloyd Dennis Hall</t>
  </si>
  <si>
    <t>Instructor: Business English Conversation 1 and 3</t>
  </si>
  <si>
    <t>Business English Conversation Courses 1, 3</t>
  </si>
  <si>
    <t>July 09</t>
  </si>
  <si>
    <t>Ajarn Gerald Williams</t>
  </si>
  <si>
    <t>Instructor: Business English Conversation 2</t>
  </si>
  <si>
    <t>Business English Conversation Courses 2</t>
  </si>
  <si>
    <t>Ajran Pithat Kaewprakob</t>
  </si>
  <si>
    <t>English trainer</t>
  </si>
  <si>
    <t>Yothinburana School</t>
  </si>
  <si>
    <t>Ajarn Sudkanung Naruponjirakul</t>
  </si>
  <si>
    <t>King Mongkut's University of Technology North Bangkok</t>
  </si>
  <si>
    <t>English Activities for Ratchvinit School (1)</t>
  </si>
  <si>
    <t>27Jun 09</t>
  </si>
  <si>
    <t>English Activities for Ratchvinit School (2)</t>
  </si>
  <si>
    <t>TOEIC Preparation Course</t>
  </si>
  <si>
    <t>Mar - May 10</t>
  </si>
  <si>
    <t>Business English Conversation (1)</t>
  </si>
  <si>
    <t>30 Jun - 4 Aug 09</t>
  </si>
  <si>
    <t>Business English Conversation (2)</t>
  </si>
  <si>
    <t>10 Nov - 22 Dec 09</t>
  </si>
  <si>
    <t>Business English Conversation (3)</t>
  </si>
  <si>
    <t>23 Mar - 6 May 10</t>
  </si>
  <si>
    <t>Communicative English Course for Secondary</t>
  </si>
  <si>
    <t>20 - 30 Apr 10</t>
  </si>
  <si>
    <t>School Teachers: Yothinburana School</t>
  </si>
  <si>
    <t>Reading to the Blind</t>
  </si>
  <si>
    <t>26 Apr - 14 May 10</t>
  </si>
  <si>
    <t>DPU_ELT: Satrinonthaburi School</t>
  </si>
  <si>
    <t>DPU_ELT: Rajavinitbangkhen School</t>
  </si>
  <si>
    <t>English Proficiency Test: AFS Thailand</t>
  </si>
  <si>
    <t>Juy 09</t>
  </si>
  <si>
    <t>DPU_ELT: Pricess Sirindhorn's College School</t>
  </si>
  <si>
    <t>August 09</t>
  </si>
  <si>
    <t>DPU_ELT: Mathayom Prachaniwet School</t>
  </si>
  <si>
    <t>DPU_ELT: Yothinburana School</t>
  </si>
  <si>
    <t>DPU_ELT: Suratthani School</t>
  </si>
  <si>
    <t>DU_ELT: Ammartpanichnukul School</t>
  </si>
  <si>
    <t>February 10</t>
  </si>
  <si>
    <t>DPU_ELT: Hatyaiwittayalai School</t>
  </si>
  <si>
    <t>จำนวนนักศึกษาหรือศิษย์เก่าที่ได้รางวัล ประเภท 1 วิชาการ วิชาชีพ   9   คน</t>
  </si>
  <si>
    <t>จำนวนนักศึกษาหรือศิษย์เก่าที่ได้รางวัล ประเภท 2 คุณธรรม    2     คน</t>
  </si>
  <si>
    <t>จำนวนนักศึกษาหรือศิษย์เก่าที่ได้รางวัล ประเภท 3 กีฬาสุขภาพ    -      คน</t>
  </si>
  <si>
    <t>จำนวนนักศึกษาหรือศิษย์เก่าที่ได้รางวัล ประเภท 4 ศิลปวัฒนธรรม     -     คน</t>
  </si>
  <si>
    <t>จำนวนนักศึกษาหรือศิษย์เก่าที่ได้รางวัล ประเภท 5 สิ่งแวดล้อม    -       คน</t>
  </si>
  <si>
    <t>จำนวนนักศึกษาหรือศิษย์เก่าที่ได้รางวัล รวมทั้งหมด     11     คน</t>
  </si>
  <si>
    <t>จำนวนนักศึกษาหรือศิษย์เก่าที่ได้รางวัล ประเภท 1 วิชาการ วิชาชีพ      1       คน</t>
  </si>
  <si>
    <t>จำนวนนักศึกษาหรือศิษย์เก่าที่ได้รางวัล ประเภท 2 คุณธรรม    -      คน</t>
  </si>
  <si>
    <t>จำนวนนักศึกษาหรือศิษย์เก่าที่ได้รางวัล ประเภท 3 กีฬาสุขภาพ      1       คน</t>
  </si>
  <si>
    <t>จำนวนนักศึกษาหรือศิษย์เก่าที่ได้รางวัล ประเภท 4 ศิลปวัฒนธรรม     -      คน</t>
  </si>
  <si>
    <t>จำนวนนักศึกษาหรือศิษย์เก่าที่ได้รางวัล ประเภท 5 สิ่งแวดล้อม      -       คน</t>
  </si>
  <si>
    <t>จำนวนนักศึกษาหรือศิษย์เก่าที่ได้รางวัล รวมทั้งหมด      2        คน</t>
  </si>
  <si>
    <t>จำนวนนักศึกษาหรือศิษย์เก่าที่ได้รางวัล ประเภท 2 คุณธรรม      1      คน</t>
  </si>
  <si>
    <t>จำนวนนักศึกษาหรือศิษย์เก่าที่ได้รางวัล ประเภท 3 กีฬาสุขภาพ       31       คน</t>
  </si>
  <si>
    <t>จำนวนนักศึกษาหรือศิษย์เก่าที่ได้รางวัล ประเภท 4 ศิลปวัฒนธรรม       -       คน</t>
  </si>
  <si>
    <t>จำนวนนักศึกษาหรือศิษย์เก่าที่ได้รางวัล ประเภท 5 สิ่งแวดล้อม       -     คน</t>
  </si>
  <si>
    <t>จำนวนนักศึกษาหรือศิษย์เก่าที่ได้รางวัล รวมทั้งหมด      33      คน</t>
  </si>
  <si>
    <t>จำนวนนักศึกษาหรือศิษย์เก่าที่ได้รางวัล ประเภท 1 วิชาการ วิชาชีพ     2      คน</t>
  </si>
  <si>
    <t>จำนวนนักศึกษาหรือศิษย์เก่าที่ได้รางวัล ประเภท 2 คุณธรรม    -     คน</t>
  </si>
  <si>
    <t>จำนวนนักศึกษาหรือศิษย์เก่าที่ได้รางวัล ประเภท 3 กีฬาสุขภาพ     4       คน</t>
  </si>
  <si>
    <t>จำนวนนักศึกษาหรือศิษย์เก่าที่ได้รางวัล ประเภท 4 ศิลปวัฒนธรรม     -       คน</t>
  </si>
  <si>
    <t>จำนวนนักศึกษาหรือศิษย์เก่าที่ได้รางวัล ประเภท 5 สิ่งแวดล้อม     -     คน</t>
  </si>
  <si>
    <t>จำนวนนักศึกษาหรือศิษย์เก่าที่ได้รางวัล รวมทั้งหมด     6      คน</t>
  </si>
  <si>
    <t>ปรับปรุงหลักสูตร MBA</t>
  </si>
  <si>
    <t>คณะรัฐศาสตร์ จุฬาลงกรณ์มหาวิทยาลัย</t>
  </si>
  <si>
    <t>ศาสตราจารย์กิตติคุณวัฒนะ จูฑะวิภาต</t>
  </si>
  <si>
    <t>คณะกรรมการพิจารณาตำแหน่งทางวิชาการ</t>
  </si>
  <si>
    <t>มหาวิทยาลัยราชภัฏพระนครศรีอยุธยา</t>
  </si>
  <si>
    <t>26 พ.ค 53</t>
  </si>
  <si>
    <t>ผู้ช่วยศาสตราจารย์ ดร.สุลักษณ์  ศรีบุรี</t>
  </si>
  <si>
    <t>คณะกรรมการนโยบายหอศิลป์</t>
  </si>
  <si>
    <t>ศูนย์ส่งเสริมวัฒนธรรมแห่งจุฬาลงกรณ์มหาวิทยาลัย</t>
  </si>
  <si>
    <t>ปี 2552</t>
  </si>
  <si>
    <t>คณะกรรมการตรวจประมินคุณภาพภายใน</t>
  </si>
  <si>
    <t>สำนักวิทยาศาสตร์การกีฬา จุฬาลงกรณ์มหาวิทยาลัย</t>
  </si>
  <si>
    <t>18 ส.ค. 52</t>
  </si>
  <si>
    <t>คณะกรรมการพิจารณาหลักสูตรศึกษาศาสตร์</t>
  </si>
  <si>
    <t>สาขาวิชาศิลปศึกษา</t>
  </si>
  <si>
    <t>กรรมการตรวจวิทยานิพนธ์</t>
  </si>
  <si>
    <t>กรรมการสภาคณบดีคณะศิลปกรรมศาสตร์</t>
  </si>
  <si>
    <t>สภาคณบดีคณะศิลปกรรมศาสตร์แห่งประเทศไทย</t>
  </si>
  <si>
    <t>อาจารย์ภาษิศร์  ณ รังษี.</t>
  </si>
  <si>
    <t>กรรมการตัดสินการประกวดตราสัญลักษณ์ บริษัทในเครือของการไฟฟ้าส่วนภูมิภาค</t>
  </si>
  <si>
    <t>การไฟฟ้าส่วนภูมิภาค</t>
  </si>
  <si>
    <t>6 สค. 2552</t>
  </si>
  <si>
    <t xml:space="preserve"> อาจารย์รุ่งวิทย์  เทพบุตร</t>
  </si>
  <si>
    <t>กรรมการวิทยานิพนธ์ภายนอกมหาวิทยาลัย</t>
  </si>
  <si>
    <t>คณะสถาปัตยกรรมศาสตร์ จุฬาลงกรณ์มหาวิทยาลัย</t>
  </si>
  <si>
    <t>ปี 2546 - ปัจจุบัน</t>
  </si>
  <si>
    <t>กรรมการสภาวิชาการสภาสถาปัตยกรรมภายในฯ</t>
  </si>
  <si>
    <t>สภาวิชาการสภาสถาปัตยกรรมภายในแห่งประเทศไทย</t>
  </si>
  <si>
    <t xml:space="preserve"> ปี2552-2553</t>
  </si>
  <si>
    <t>ปี2552-2553</t>
  </si>
  <si>
    <t>อาจารย์พงศพัศ  บัวแก้ว</t>
  </si>
  <si>
    <t>อาจารย์คุณัชญ์   วัฒนกิจเจริญ</t>
  </si>
  <si>
    <t>กรรมการ โครงการอิ่มละไมบ้านเรือนสดใสชุมชนหลักสี่</t>
  </si>
  <si>
    <t>สำนักงานเขตหลักสี่</t>
  </si>
  <si>
    <t>อาจารย์ณัฐวุฒิ  สุดดี</t>
  </si>
  <si>
    <t>อาจารย์เนติกร ชินโย</t>
  </si>
  <si>
    <t>อนุกรรมการ</t>
  </si>
  <si>
    <t>มูลนิธิร่วมจิตต์น้อมเกล้าฯ เพื่อเยาวชนในพระบรมราชินูปถัมภ์</t>
  </si>
  <si>
    <t>จำนวนนักศึกษาหรือศิษย์เก่าที่ได้รางวัล รวมทั้งหมด     4     คน</t>
  </si>
  <si>
    <t>จำนวนนักศึกษาหรือศิษย์เก่าที่ได้รางวัล ประเภท 1 วิชาการ วิชาชีพ     1     คน</t>
  </si>
  <si>
    <t>จำนวนนักศึกษาหรือศิษย์เก่าที่ได้รางวัล ประเภท 2 คุณธรรม     1      คน</t>
  </si>
  <si>
    <t>จำนวนนักศึกษาหรือศิษย์เก่าที่ได้รางวัล ประเภท 5 สิ่งแวดล้อม      -        คน</t>
  </si>
  <si>
    <t>นายวศกร  ทองพันทา</t>
  </si>
  <si>
    <t>ดาบไทย</t>
  </si>
  <si>
    <t>11-13 ก.พ.53</t>
  </si>
  <si>
    <t>นางสาววรรณภา  เล็กอุทัย</t>
  </si>
  <si>
    <t>1 เหรียญทอง</t>
  </si>
  <si>
    <t>กรมพลศึกษาโอเพ่น</t>
  </si>
  <si>
    <t>21-27 ธ.ค.52</t>
  </si>
  <si>
    <t>การศึกษาสาเหตุเพื่อการจัดการกับอารมณ์โกรธในการให้บริการประชาชนของพนักงานหน่วยงานภาครัฐ</t>
  </si>
  <si>
    <t>ผศ.จุลศักดิ์  ชาญณรงค์</t>
  </si>
  <si>
    <t>การศึกษาวิธีการดำเนินการผลิตตามแนวเกษตรทฤษฎีใหม่ของเกษตรกรภาคกลาง</t>
  </si>
  <si>
    <t>ผศ.สุเทพ  พันประสิทธิ์</t>
  </si>
  <si>
    <t>สภาวะการทำงานของบัณฑิต</t>
  </si>
  <si>
    <t>อ.ไพรินทร์  ชลไพศาล</t>
  </si>
  <si>
    <t>ประสิทธิภาพของมาตรการภาษีในการควบคุมการบริโภคยาสูบ</t>
  </si>
  <si>
    <t>ดร.อนุวัฒน์  ชลไพศาล</t>
  </si>
  <si>
    <t>ศูนย์วิจัยและจัดการความรู้เพื่อการควบคุมยาสูบ</t>
  </si>
  <si>
    <t>การประเมินนโยบายสาธารณะด้วยความสุข</t>
  </si>
  <si>
    <t>อ.วลัยพร  รัตนเศรษฐ</t>
  </si>
  <si>
    <t>สถาบันศึกษานโยบายสาธารณะ</t>
  </si>
  <si>
    <t>www.tuhpp.org</t>
  </si>
  <si>
    <t>วิเคราะห์จุดคานงัดของประเทศไทยเพื่อฝ่าวิกฤตการณ์สังคมเศรษฐกิจและการเมืองที่ซับซ้อน</t>
  </si>
  <si>
    <t>สำนักงานกองทุนสนับสนุนการสร้างเสริมสุขภาพ</t>
  </si>
  <si>
    <t>การศึกษาเพื่อพัฒนาคุณภาพชีวิตของแรงงานไทยในประเทศมาเลเซีย</t>
  </si>
  <si>
    <t>ผ.ศ.สุเทพ  พันประสิทธิ์</t>
  </si>
  <si>
    <t>วารสารสุทธิพิทักษ์</t>
  </si>
  <si>
    <t>อ.อนุวัฒน์ ชลไพศาล</t>
  </si>
  <si>
    <t>บัณฑิตวิทยาลัย, มธบ.</t>
  </si>
  <si>
    <t>ที่ปรึกษาสาขาเศรษฐศาสตร์</t>
  </si>
  <si>
    <t>รร.มหิดลวิทยานุสรณ์</t>
  </si>
  <si>
    <t>พลเอกจารุภัทร เรืองสุวรรณ</t>
  </si>
  <si>
    <t>ที่ปรึกษารองนายกรัฐมนตรี</t>
  </si>
  <si>
    <t>สำนักนายกรัฐมนตรี</t>
  </si>
  <si>
    <t>อ.ชัยวัฒน์ คนจริง</t>
  </si>
  <si>
    <t>21-24 เม.ย. 52</t>
  </si>
  <si>
    <t>อ.เฉลิมพร  อภิชนาพงศ์</t>
  </si>
  <si>
    <t>รร.สตรีวิทยา 2</t>
  </si>
  <si>
    <t>อ.จุลศักดิ์ ชาญณรงค์</t>
  </si>
  <si>
    <t>รร.ราษฎ์นิยม</t>
  </si>
  <si>
    <t>อ.วลัยพร รัตนเศรษฐ</t>
  </si>
  <si>
    <t>รร.สตรีนนทบุรี บางใหญ่</t>
  </si>
  <si>
    <t>อ.สุเทพ พันประสิทธิ์</t>
  </si>
  <si>
    <t>รร.ไทรน้อย</t>
  </si>
  <si>
    <t>อ.สุเมธ อดุลวิทย์</t>
  </si>
  <si>
    <t>อ.วรากร เกตุทัต</t>
  </si>
  <si>
    <t>รร.นนทบุรีพิทยาคม</t>
  </si>
  <si>
    <t>อ.ไพรินทร์ ชลไพศาล</t>
  </si>
  <si>
    <t>โรงเรียนที่เข้าแข่งขัน</t>
  </si>
  <si>
    <t>อ.ดวงจันทร์ วรคามิน</t>
  </si>
  <si>
    <t>รร.รัตนาธิเบศร์ , รร.วัดเขมาภิรตาราม, รร.ศรีบุณยานนท์</t>
  </si>
  <si>
    <t>อ.อมรินทร์ ตันติเมธ</t>
  </si>
  <si>
    <t>อ.เชียง เภาชิต</t>
  </si>
  <si>
    <t>รร.บางบัวทอง, รร.ปากเกร็ด</t>
  </si>
  <si>
    <t>อ.กิตติ สุตันติวณิชย์กุล</t>
  </si>
  <si>
    <t>อ.พอพล อุยยานนท์</t>
  </si>
  <si>
    <t>รร.บดินทร์เดชา (นนทบุรี),รร.มัธยมวัดเพลง</t>
  </si>
  <si>
    <t>รร.จันหุ่นบำเพ็ญ</t>
  </si>
  <si>
    <t>รร.หอวังนนทบุรี</t>
  </si>
  <si>
    <t>รร.เบญจมราชานุสรณ์</t>
  </si>
  <si>
    <t>เศรษฐศาสตร์สัญจร</t>
  </si>
  <si>
    <t>ม.ค.-ก.พ.53</t>
  </si>
  <si>
    <t>18 โรงเรียน</t>
  </si>
  <si>
    <t>แข่งขันตอบปัญหา</t>
  </si>
  <si>
    <t>4 ก.พ.536</t>
  </si>
  <si>
    <t>นายจักรพงษ์ เพ็งแจ่มเจ็ง</t>
  </si>
  <si>
    <t>หุ่นยนต์แปลงร่างจากกระป๋องโค้ก</t>
  </si>
  <si>
    <t>รางวัลชมเชย</t>
  </si>
  <si>
    <t>SF Cinema Coke, กระทรวงศึกษาธิการ</t>
  </si>
  <si>
    <t>นายสุปรีชา เหมยเป็ง</t>
  </si>
  <si>
    <t>นายรุ่งเพชร สุวรรณ</t>
  </si>
  <si>
    <t>นายสมชาย อรุณจิตต์</t>
  </si>
  <si>
    <t>ทุนการศึกษามูลนิธิอุตสาหกรรมก่อสร้างไฟฟ้าและเครื่องกล</t>
  </si>
  <si>
    <t>รางวัลนักศึกษาดีเด่น</t>
  </si>
  <si>
    <t>มูลนิธิอุตสาหกรรมก่อสร้างไฟฟ้าและเครื่องกล</t>
  </si>
  <si>
    <t>นายมนตรี ดีสลาม</t>
  </si>
  <si>
    <t>นายขจรศักดิ์ จันทร์แจ่ม</t>
  </si>
  <si>
    <t>การแข่งขันหุ่นยนต์ ABU Robot Contest Thailand 2009</t>
  </si>
  <si>
    <t>สมาคมส่งเสริมเทคโนโลยีไทยญี่ปุ่น</t>
  </si>
  <si>
    <t>นายพีรพล โชติวัฒนาวาณิชย์</t>
  </si>
  <si>
    <t>การแข่งขันหุ่นยนต์ ABU Asia-Pacific Robot Contest 2009</t>
  </si>
  <si>
    <t>รางวัล Panasonic Award</t>
  </si>
  <si>
    <t>สหภาพวิทยุและโทรทัศน์แห่งภูมิภาคเอเชียและแปซิฟิก</t>
  </si>
  <si>
    <t>งานชุมนุมหุ่นยนต์และประกวดความสามารถหุ่นยนต์มจพ.ครั้งที่1</t>
  </si>
  <si>
    <t>มหาวิทยาลัยเทคโนโลยีพระจอมเกล้าพระนครเหนือ</t>
  </si>
  <si>
    <t>นายภานุสิทธิ์ กำปั่นทอง</t>
  </si>
  <si>
    <t>นายอฐิลักษณ์ เตียวติ</t>
  </si>
  <si>
    <t>รองชนะเลิศอันดับ 2</t>
  </si>
  <si>
    <t>นายธีรพล โอจริยภูมิ</t>
  </si>
  <si>
    <t>นายยุทธนา สาระกุล</t>
  </si>
  <si>
    <t>การแข่งขันหุ่นยนต์ครุศาสตร์วิศวกรรม ครั้งที่ 6 "ปฏิบัติการ สร้างปีระมิด"</t>
  </si>
  <si>
    <t>รางวัลเทคนิคยอดเยี่ยม</t>
  </si>
  <si>
    <t>สถาบันเทคโนโลยีพระจอมเกล้าเจ้าคุณทหารลาดกระบัง</t>
  </si>
  <si>
    <t>3-4 ธ.ค.52</t>
  </si>
  <si>
    <t>นายอำนาจ ชนะอินทร์</t>
  </si>
  <si>
    <t>นายภูมิภัทร มิตรญาติ</t>
  </si>
  <si>
    <t>นายทวีศักดิ์ บัวรุ่ง</t>
  </si>
  <si>
    <t>นายภูริวัสต์ ใบบ้ง</t>
  </si>
  <si>
    <t>นักศึกษาผู้นับถือพระพุทธศาสนาและมีความประพฤติดี</t>
  </si>
  <si>
    <t>รางวัลเชิดชูเกียรติความประพฤติดี</t>
  </si>
  <si>
    <t>พุทธสมาคมแห่งประเทศไทย</t>
  </si>
  <si>
    <t>นายปรเมษฐ์ ธันวานนท์</t>
  </si>
  <si>
    <t>โครงการประกวดแผนงานวิจัยเพื่อต่อยอดเชิงธุรกิจ "ICT สร้างไทยเข้มแข็ง " ครั้งที่1/2009</t>
  </si>
  <si>
    <t>โครงการประกวดผลงานนวัตกรรมด้านพลังงาน (รถจักรยานยนต์ไฮบริด)</t>
  </si>
  <si>
    <t>วิศวกรรมสถานแห่งประเทศไทยในพระบรมราชูปถัมภ์</t>
  </si>
  <si>
    <t>19-20 ก.พ.53</t>
  </si>
  <si>
    <t>นายณัฐพล ขจรประเสริฐสุข</t>
  </si>
  <si>
    <t>นายพรเทพ บรมสุข</t>
  </si>
  <si>
    <t>The black box</t>
  </si>
  <si>
    <t>มหาวิทยาลัยไซเบอร์ไทย</t>
  </si>
  <si>
    <t>นายอาจหาญ วงศ์ศรีชา</t>
  </si>
  <si>
    <t>Life Cycle</t>
  </si>
  <si>
    <t>สำนักงานส่งเสริมอุตสาหกรรมซอฟต์แวร์แห่งชาติ(องค์การมหาชน)-SIPA</t>
  </si>
  <si>
    <t>นายวราวุธ มีสุภา</t>
  </si>
  <si>
    <t>นายสุชาติ ชลสายทรัพย์</t>
  </si>
  <si>
    <t>ICT Contest "กิจกรรมการพัฒนาเครือข่ายเยาวชนไทยในยุค ICT ปี 2552"</t>
  </si>
  <si>
    <t>กระทรวงเทคโนโลยีสารสนเทศและการสื่อสาร (ICT)</t>
  </si>
  <si>
    <t>นายปุริม นิลพรหม</t>
  </si>
  <si>
    <t>นายกิตติพงษ์ เทียรทอง</t>
  </si>
  <si>
    <t>เรืออากาศเอก โอวาท พรหมพินิจ</t>
  </si>
  <si>
    <t>ปริญญาโท</t>
  </si>
  <si>
    <t>อากาศยานเบาพิเศษ (PARAMOTOR)</t>
  </si>
  <si>
    <t>รางวัลชมเชยด้านการประดิษฐ์คิดค้น ประจำปี 2552</t>
  </si>
  <si>
    <t xml:space="preserve"> ผู้บัญชาการกองทัพอากาศ</t>
  </si>
  <si>
    <t>26 มีนาคม 53</t>
  </si>
  <si>
    <t>นายรณภูมิ  มิกิจ</t>
  </si>
  <si>
    <t>นักกีฬาเซปักตะกร้อ</t>
  </si>
  <si>
    <t>การแข่งขันกีฬาบัณฑิตสัมพันธ์แห่งประเทศไทย ครั้งที่ 17 ณ ม.ขอนแก่น</t>
  </si>
  <si>
    <t xml:space="preserve">นางสาวอมรรัตน์  จีรวงศ์สุนทร        </t>
  </si>
  <si>
    <t>ชนะเลิศการประกวด "สุดยอดหนุ่มสาวดาวลีลาศ" ประเภทสแตนดาร์ด มหกรรมกีฬาไทยแลนด์ ยูนิเวอร์ซิตี้ แชลเลนจ์ 2008</t>
  </si>
  <si>
    <t>ชนะเลิศการประกวด   "สุดยอดหนุ่มสาวดาวลีลาศ "ประเภทสแตนดาร์ด มหกรรมกีฬาไทยแลนด์ ยูนิเวอร์ซิตี้ แชลเลนจ์ 2008  ได้รับเงินสด 100,000 บาท และโลห์เกียรติยศ</t>
  </si>
  <si>
    <t>มหาวิทยาลัยศรีปทุม</t>
  </si>
  <si>
    <t>15พ.ย.2551</t>
  </si>
  <si>
    <t>การจัดตารางการเดินเครื่องโรงไฟฟ้าในประเทศไทยเมื่อมีโรงไฟฟ้านิวเคลียร์</t>
  </si>
  <si>
    <t>ผศ.ดร.นิตย์ เพ็ชรรักษ์</t>
  </si>
  <si>
    <t xml:space="preserve">สำนักนโยบายและแผนพลังงาน กระทรวงพลังงาน (สนพ.) EPPO </t>
  </si>
  <si>
    <t>1 มิ.ย.52 - 31 พ.ค. 53</t>
  </si>
  <si>
    <t>ยุทธศาสตร์เชิงผลวัดในการเป็นศูนย์กลางการบินของสนามบินสุวรรณภูมิ : โลจิสติกส์ในการขนส่งสินค้าทางอากาศ</t>
  </si>
  <si>
    <t>ผศ.ดร.ปัญญา พิทักษ์กุล</t>
  </si>
  <si>
    <t>สำนักงานคณะกรรมการอุดมศึกษา (สกอ.)</t>
  </si>
  <si>
    <t>ปี 51-52</t>
  </si>
  <si>
    <t xml:space="preserve">ดร.จินตนัย ไพรสณท์        </t>
  </si>
  <si>
    <t xml:space="preserve">ดร.ธีรเดช วุฒิพรพันธ์   </t>
  </si>
  <si>
    <t xml:space="preserve">อ.นุกูล พิมเสน </t>
  </si>
  <si>
    <t>อ.สมหญิง งามพรประเสริฐ</t>
  </si>
  <si>
    <t>การออกแบบและสร้างเครื่องอบแห้งข้าวเปลือกด้วยเทคนิคฟลูอิไดเซชันที่ใช้อากาศร้อน</t>
  </si>
  <si>
    <t>อ.วีระ ศรีอริยะกุล และ</t>
  </si>
  <si>
    <t>ต.ค. 52-พ.ค. 53</t>
  </si>
  <si>
    <t>อ.วุฒิกรณ์ จริยตันติเวทย์</t>
  </si>
  <si>
    <t>แบบจำลองสินค้าคงคลังสำหรับผลิตผลทางการเกษตรอาหาร เพื่อส่งต่อไปยังผู้บริโภค</t>
  </si>
  <si>
    <t>ดร.ณัฐพัชร์ อารีรัชกุลกานต์</t>
  </si>
  <si>
    <t>สำนักงานกองทุนสนับสนุนการวิจัย (สกว.)</t>
  </si>
  <si>
    <t>15 พ.ค. 51 - 14 พ.ค. 53</t>
  </si>
  <si>
    <t>โครงการศึกษาระบบประกันสินเชื่อที่อยู่อาศัยสำหรับผู้มีรายได้น้อย</t>
  </si>
  <si>
    <r>
      <t>คณะบริหาธุรกิจและ</t>
    </r>
    <r>
      <rPr>
        <u/>
        <sz val="13"/>
        <rFont val="Browallia New"/>
        <family val="2"/>
      </rPr>
      <t>อ.สุธิดา วัฒนชัย</t>
    </r>
  </si>
  <si>
    <t>16 ก.ย. 52-14 พ.ค. 53</t>
  </si>
  <si>
    <t>28 ก.ย. 52- 27 พ.ค. 53</t>
  </si>
  <si>
    <t>หุ่นยนต์กู้ภัย</t>
  </si>
  <si>
    <t>ดร.ณรงค์เดช กีรติพรานนท์</t>
  </si>
  <si>
    <t>มิ.ย. 52 - เม.ย. 53</t>
  </si>
  <si>
    <t>รถอัจฉริยะ</t>
  </si>
  <si>
    <t xml:space="preserve">เครื่องเขียนเสมือนจริงฐานการเฝ้าระวังสำหรับอุปกรณ์ตรวจวัด” </t>
  </si>
  <si>
    <t>รศ.ดร.บงการ หอมนาน</t>
  </si>
  <si>
    <t>พ.ย. 52 – มิ.ย. 53</t>
  </si>
  <si>
    <t>ประมวลหลักปฏิบัติวิชาชีพด้านการตรวจสอบและการทดสอบระบบสายเคเบิลเพื่อการสื่อสาร</t>
  </si>
  <si>
    <t xml:space="preserve">รศ.ปุณยวีร์ จามจรีกุล </t>
  </si>
  <si>
    <t xml:space="preserve">สภาวิศวกร </t>
  </si>
  <si>
    <t>ม.ค.52 – พ.ค. 53</t>
  </si>
  <si>
    <t>Strategy and Database for Greenhouse Gas Management from Energy Conssumption in Uran Areas</t>
  </si>
  <si>
    <t>อำนาจ ผดุงศิลป์</t>
  </si>
  <si>
    <t>สำนักงานคณะกรรมการวิจัยแหงชาติ</t>
  </si>
  <si>
    <t>ธ.ค. 52 - พ.ค. 53</t>
  </si>
  <si>
    <t>Review of the Energy Models for Low-Carbon Economy Planning</t>
  </si>
  <si>
    <t xml:space="preserve">อำนาจ ผดุงศิลป์ </t>
  </si>
  <si>
    <t>Southeast Asia START Regional Center</t>
  </si>
  <si>
    <t>1 ต.ค. 2552    -  30 กันยายน 2553</t>
  </si>
  <si>
    <t>An Inventory Model for Agricultural Products with Ambiguous Yield</t>
  </si>
  <si>
    <t>การประชุมนักวิจัยรุ่นใหม่พบเมธีวิจัยอาวุโส สกว.ครั้งที่ 9</t>
  </si>
  <si>
    <t>15-17 ต.ค. 52</t>
  </si>
  <si>
    <t xml:space="preserve">อาการเจ็บป่วยเนื่องจากการทำงานในอาคาร </t>
  </si>
  <si>
    <t xml:space="preserve">การประชุมวิชาการ การบริหารและการจัดการ ครั้งที่ 5 </t>
  </si>
  <si>
    <t>Effect of pre-steaming on production of partially-parboiled rice using hot-air fluidization technique</t>
  </si>
  <si>
    <t>อ.วีระ ศรีอริยะกุล</t>
  </si>
  <si>
    <t>Journal of Food Engineering</t>
  </si>
  <si>
    <t>ส.ค.53</t>
  </si>
  <si>
    <t>Parboiling Rice Using Humidified Hot Air Fluidization Technique</t>
  </si>
  <si>
    <r>
      <t>WUTTIKON JARIYATONTIVAIT</t>
    </r>
    <r>
      <rPr>
        <sz val="13"/>
        <rFont val="Browallia New"/>
        <family val="2"/>
      </rPr>
      <t xml:space="preserve">
SOMKIAT PRACHAYAWARAKORN
CHAIYONG TAECHAPAIROJ
SOMCHART SOPONRONNARIT</t>
    </r>
  </si>
  <si>
    <t>The Proceedings of the 5th Asia-Pacific Drying Conference (pp.576-582)</t>
  </si>
  <si>
    <t>มี.ค.53</t>
  </si>
  <si>
    <t>การประดิษฐ์อากาศยานเบาเพื่อใช้ในประเทศ</t>
  </si>
  <si>
    <r>
      <t>รอ.โอวาท พรหมพินิจ</t>
    </r>
    <r>
      <rPr>
        <u/>
        <sz val="13"/>
        <rFont val="Browallia New"/>
        <family val="2"/>
      </rPr>
      <t xml:space="preserve">
ผศ.ดร.ศุภรัชชัย วรรัตน์</t>
    </r>
  </si>
  <si>
    <t>กองทัพอากาศ</t>
  </si>
  <si>
    <t>ก.พ.53</t>
  </si>
  <si>
    <t>The System-Level Impact of Three Memory Hierarchy Optimization Techniques</t>
  </si>
  <si>
    <r>
      <t xml:space="preserve"> </t>
    </r>
    <r>
      <rPr>
        <u/>
        <sz val="13"/>
        <rFont val="Browallia New"/>
        <family val="2"/>
      </rPr>
      <t>Nuengwong Tuaycharoen</t>
    </r>
    <r>
      <rPr>
        <sz val="13"/>
        <rFont val="Browallia New"/>
        <family val="2"/>
      </rPr>
      <t xml:space="preserve"> and Bruce L. Jacob</t>
    </r>
  </si>
  <si>
    <t>EECON 32</t>
  </si>
  <si>
    <t>28-30 ต.ค. 2552</t>
  </si>
  <si>
    <t xml:space="preserve">การพัฒนาต้นแบบโปรแกรมแลกเปลี่ยนข้อมูลการผ่าตัดระหว่างโรงพยาบาล โดยใช้เอกสารเอ็กซ์เอ็มแอล และ เทคโนโลยี DHTML กับ AJAX </t>
  </si>
  <si>
    <r>
      <t xml:space="preserve">วรรษา เปาอินทร์ และ </t>
    </r>
    <r>
      <rPr>
        <u/>
        <sz val="13"/>
        <rFont val="Browallia New"/>
        <family val="2"/>
      </rPr>
      <t>ประณต บุญไชยอภิสิทธิ์</t>
    </r>
  </si>
  <si>
    <t>การประชุมวิชาการครุศาสตร์อุตสาหกรรมระดับชาติ ครั้งที่ 2 ม.เทคโนโลยีพระจอมเกล้าพระนครเหนือ</t>
  </si>
  <si>
    <t>9-11 ก.ค.2552</t>
  </si>
  <si>
    <t>Development of Surgical Operation Data Interchange Model Using XML and Relational Database</t>
  </si>
  <si>
    <r>
      <t xml:space="preserve">Wansa Paoin and </t>
    </r>
    <r>
      <rPr>
        <u/>
        <sz val="13"/>
        <rFont val="Browallia New"/>
        <family val="2"/>
      </rPr>
      <t>Pranot Boonchai-Apisit</t>
    </r>
  </si>
  <si>
    <t>2.2 and 2.4</t>
  </si>
  <si>
    <t>The Eighth International Symposium on Natural Language Processing, Dhurakij Pundit University and IEEE Xplore Journal</t>
  </si>
  <si>
    <t>20-22 ต.ค.2552</t>
  </si>
  <si>
    <t>ฐานข้อมูลคนไข้เพื่อช่วยในการตรวจรักษาในโรงพยาบาลรัฐบาลแห่งหนึ่งผ่านเครือข่ายพื้นที่ท้องถิ่นไร้สาย เฟสที่ 1</t>
  </si>
  <si>
    <t>3.1 – 3.3</t>
  </si>
  <si>
    <t>สายอากาศโมโนโพลบนแผ่นวงจรพิมพ์รูปตัว C แบบสองย่านความถี่สำหรับระบบการสื่อสารแบบไร้สาย</t>
  </si>
  <si>
    <r>
      <t xml:space="preserve">เสรี รวยบุญส่ง และ 
</t>
    </r>
    <r>
      <rPr>
        <u/>
        <sz val="13"/>
        <rFont val="Browallia New"/>
        <family val="2"/>
      </rPr>
      <t>รศ.ปุณยวีร์ จามจรีกุล</t>
    </r>
  </si>
  <si>
    <t xml:space="preserve">การประชุมวิชาการทางวิศวกรรมศาสตร์มหาวิทยาลัยสงขลานครินทร์ </t>
  </si>
  <si>
    <t xml:space="preserve">22-23 เมษายน 2553 </t>
  </si>
  <si>
    <t>เรโซเนเตอร์หยุดแถบขนาดกะทัดรัดสำหรับโครงข่ายสื่อสารไร้สายสองย่านความถี่</t>
  </si>
  <si>
    <r>
      <t xml:space="preserve">วรชัย ศรีสมุดคำ และ 
</t>
    </r>
    <r>
      <rPr>
        <u/>
        <sz val="13"/>
        <rFont val="Browallia New"/>
        <family val="2"/>
      </rPr>
      <t xml:space="preserve">รศ.ปุณยวีร์ จามจรีกุล </t>
    </r>
  </si>
  <si>
    <t>การประชุมวิชาการทางวิศวกรรมศาสตร์มหาวิทยาลัยสงขลานครินทร์ ครั้งที่ 8</t>
  </si>
  <si>
    <t xml:space="preserve">Improvement of MIMO Wireless Network Capacity Using Channel-Response-Shaping Process </t>
  </si>
  <si>
    <t xml:space="preserve">รศ. ดร.บงการ หอมนาน </t>
  </si>
  <si>
    <t xml:space="preserve">การประชุมวิชาการวิศวกรรมไฟฟ้า (EECON) ครั้งที่ 32 </t>
  </si>
  <si>
    <t xml:space="preserve">28-30 ต.ค. 2552 </t>
  </si>
  <si>
    <t xml:space="preserve">การตรวจจับขอบภาพเคลื่อนที่โดยใช้อัลกอริทึมไฮบริด </t>
  </si>
  <si>
    <t>วารสารสุทธิปริทัศน์ ฉบับที่ 71</t>
  </si>
  <si>
    <t xml:space="preserve">กันยายน-ธันวาคม 2552 </t>
  </si>
  <si>
    <t xml:space="preserve">การปรับความสว่างแบบปรับตัวโดยใช้หน้าต่างเลื่อนฐาน β ของฮีสโตแกรมสำหรับภาพเคลื่อนไหว </t>
  </si>
  <si>
    <t xml:space="preserve">การประชุมวิชาการบริหารและการจัดการ (มธบ.) ครั้งที่ 5 </t>
  </si>
  <si>
    <t xml:space="preserve">21-22  ต.ค. 2552 </t>
  </si>
  <si>
    <t>Integrated energy and carbon modeling with a decision support system : Policy scenarios for low-carbon city development in Bangkok</t>
  </si>
  <si>
    <t xml:space="preserve">Aumnad Phdungsilp </t>
  </si>
  <si>
    <t>Energy Policy, 39 (9), pp. 4808-4817</t>
  </si>
  <si>
    <t>Methodology for nventorying greenhouse gas emissions from global cities</t>
  </si>
  <si>
    <t>Energy Policy, 39 (9), pp. 4828-4837</t>
  </si>
  <si>
    <t>Greenhouse Gas Emission from Global Cities</t>
  </si>
  <si>
    <t>Environmental  Science  and  Technology, 43, pp. 7297-7302</t>
  </si>
  <si>
    <t>Comparative study  of  energy and carbon emissions development pathways and climate policy in Southeast Asia Cities</t>
  </si>
  <si>
    <t>The 5th Urban Research  Symposium Cities and Climate Change : Responding to an Urgent Agenda, 28 - 30 Jue 2009, marseille, France</t>
  </si>
  <si>
    <t>Survey of tools for estimating  GHG emissions from Thailand</t>
  </si>
  <si>
    <t>การส่งเสริมคุณภาพสิ่งแวดล้อม กระทรวงทรัพยากรธรมชาติและสิ่งแวดล้อม</t>
  </si>
  <si>
    <t>การจัดกลุ่มสัญลักษณ์แบบปรับชดเชย สำหรับการสื่อสารเคลื่อนที่บนช่องสัญญาณที่มีการจางหายเรย์ลีแบบเลือกความถี่</t>
  </si>
  <si>
    <r>
      <t>ดร.ชัยพร เขมะภาตะพันธ์</t>
    </r>
    <r>
      <rPr>
        <sz val="13"/>
        <rFont val="Browallia New"/>
        <family val="2"/>
      </rPr>
      <t xml:space="preserve">
นายทศพร จันทร์เผือก</t>
    </r>
  </si>
  <si>
    <t>การประชุมวิชาการงานวิจัยและพัฒนาเชิงประยุกต์ ครั้งที่ 2 (หน้า 192-197)</t>
  </si>
  <si>
    <t>10-12 พฤษภาคม 2553</t>
  </si>
  <si>
    <t>กรอบการทำงานสำหรับการซิงโครนัสปฏิทินระหว่างโทรศัพท์เคลื่อนที่และอินเตอร์เน็ต</t>
  </si>
  <si>
    <r>
      <t>ดร.ชัยพร เขมะภาตะพันธ์</t>
    </r>
    <r>
      <rPr>
        <sz val="13"/>
        <rFont val="Browallia New"/>
        <family val="2"/>
      </rPr>
      <t xml:space="preserve">
นายพีรพัฒน์ ตาลสิทธิ์</t>
    </r>
  </si>
  <si>
    <t>การประชุมวิชาการทางวิศวกรรมไฟฟ้า ครั่งที่ 32 (หน้า 29-772)</t>
  </si>
  <si>
    <t>28-30 ตุลาคม 2552</t>
  </si>
  <si>
    <t>การให้บริการ Push Service สำหรับโทรศัพท์เคลื่อนที่กรณีการอัพเดทข้อมูลปฏิทิน</t>
  </si>
  <si>
    <t>การประชุมวิชาการ และแสดงผลงานทางวิชาการพระจอมเกล้าลาดกระบัง (หน้า 134-141)</t>
  </si>
  <si>
    <t>31 สิงหาคม - 2 กันยายน 2552</t>
  </si>
  <si>
    <r>
      <t xml:space="preserve">Christopher Kenedy,Julia Steinberger, Barrie Gasson, Yvone Hansen, Timothy Hillman, Miroslav Havranek, Diane  Pataki, </t>
    </r>
    <r>
      <rPr>
        <u/>
        <sz val="13"/>
        <rFont val="Browallia New"/>
        <family val="2"/>
      </rPr>
      <t>Aumnad Phdungsilp</t>
    </r>
    <r>
      <rPr>
        <sz val="13"/>
        <rFont val="Browallia New"/>
        <family val="2"/>
      </rPr>
      <t>, Anu Ramaswami, Gara Villalba Mendez</t>
    </r>
  </si>
  <si>
    <t>กรรมการจัดคัดเลือกข้อสอบระดับภาคีวิศวกร (ไฟฟ้ากำลัง)</t>
  </si>
  <si>
    <t>สภาวิศวกร</t>
  </si>
  <si>
    <t>13 พ.ย 2552</t>
  </si>
  <si>
    <t>ผศ.ดร.ศุภรัชชัย วรรัตน์</t>
  </si>
  <si>
    <t>กรรมการวิศวกรรมอุตสาหการ วสท.</t>
  </si>
  <si>
    <t>วสท.</t>
  </si>
  <si>
    <t>ปี 2552-2553</t>
  </si>
  <si>
    <t>กรรมการ TQF ของสาขาวิศวกรรม</t>
  </si>
  <si>
    <t>สภาคณบดี</t>
  </si>
  <si>
    <t>ก.ย.52-พ.ค.53</t>
  </si>
  <si>
    <t>คณะกรรมการการประชุมสัมมนาวิชาการประจำปี ด้านการจัดการโลจิสต์ติกและโซ่อุปทาน' 9</t>
  </si>
  <si>
    <t>วิทยากรบรรยายการเขียนแบบชิ้นงาน      3 มิติ โดยใช้โปรแกรม SolidWorks 2007</t>
  </si>
  <si>
    <t>ภาควิชาวิศวกรรมอุตสาหการ คณะวิศวกรรมศาสตร์ ม.ธุรกิจบัณฑิตย์</t>
  </si>
  <si>
    <t>วิทยากรบรรยายการเขียนแบบชิ้นงาน      3 มิติ โดยใช้โปรแกรม SolidWorks 2008</t>
  </si>
  <si>
    <t>ดร.เนื่องวงศ์ ทวยเจริญ</t>
  </si>
  <si>
    <t>กรรมการวิทยานิพนธ์ เรื่อง "การออกแบบตัวควบคุมสำหรับแถวลำดับคำนวณที่ปรับเปลี่ยนโครงแบบบางส่วนได้แบบอสมวาร"</t>
  </si>
  <si>
    <t>สาขาวิศวกรรมคอมพิวเตอร์ ภาควิชาวิศวกรรมคอมพิวเตอร์ จุฬาลงกรณ์มหาวิทยาลัย</t>
  </si>
  <si>
    <t>16 ก.ย. 2552</t>
  </si>
  <si>
    <t>กรรมการวิทยานิพนธ์ เรื่อง "เครื่องมือช่วยประเมินแบบจำลองเอ็มเอ็ม"</t>
  </si>
  <si>
    <t>สาขาวิศวกรรมซอฟต์แวร์ ภาควิชาวิศวกรรมคอมพิวเตอร์ จุฬาลงกรณ์มหาวิทยาลัย</t>
  </si>
  <si>
    <t>30 มี.ค. 2553</t>
  </si>
  <si>
    <t>กรรมการวิทยานิพนธ์ เรื่อง "เครื่องมือสร้างสกีมมาตรฐานข้อมูลเชิงสัมพันธ์จากแผนภาพอีอาร์"</t>
  </si>
  <si>
    <t>กรรมการวิทยานิพนธ์ เรื่อง "เครื่องมือทดลองความมั่นคงเว็บเซอร์วิส"</t>
  </si>
  <si>
    <t>7 เม.ย. 2553</t>
  </si>
  <si>
    <t>กรรมการวิทยานิพนธ์ เรื่อง "การแปลงกระแสงาน YAWL เป็น BPEL เว็บเซอร์วิส"</t>
  </si>
  <si>
    <t>กรรมการวิทยานิพนธ์ เรื่อง "ระบบการให้คะแนนอัตโนมัติโดยตรวจลำดับการเปลี่ยนแปลงของโปรแกรม"</t>
  </si>
  <si>
    <t>28 เม.ย. 2553</t>
  </si>
  <si>
    <t>กรรมการวิทยานิพนธ์ เรื่อง การประยุกต็วิธีการกลายรหัสบนโครงสร้างต้นไวยากรณ์เชิงนามธรรมสำหรับระบบฝึกฝนการแก้ไขข้อบกพร่อง"</t>
  </si>
  <si>
    <t>สาขาวิทยาการคอมพิวเตอร์ ภาควิชาวิศวกรรมคอมพิวเตอร์ จุฬาลงกรณ์มหาวิทยาลัย</t>
  </si>
  <si>
    <t>กรรมการวิทยานิพนธ์ เรื่อง "การประเมินผลการบริหารจัดการด้านเทคโนโลยีสารสนเทศและการสื่อสารด้วยหลักการ Balance Score Card เพื่อนำเสนอผังแบบยุทธศาสตร์การบริหารจัดการด้านเทคโนโลยีสารสนเทศและการสื่อสารสำหรับมหาวิทยาลัยราชภัฎ"</t>
  </si>
  <si>
    <t>หลักสูตรปรัชญาดุษฎีบัณฑิต สาขาวิชาการจัดการเทคโนโลยี มหาวิทยาลัยราชภัฏพระนคร</t>
  </si>
  <si>
    <t>26 มิ.ย. 2552</t>
  </si>
  <si>
    <t>อ.สุธิดา วัฒนชัย</t>
  </si>
  <si>
    <t>คณะทำงานทดสอบความรู้ผู้ขอรับใบอนุญาต ระดับภาคีวิศวกร ปี 2552 สาขาวิศวกรรมไฟฟ้า</t>
  </si>
  <si>
    <t>24 ธ.ค. 51 เป็นต้นไป</t>
  </si>
  <si>
    <t>วิทยากรโครงการแคมป์หุ่นยนต์นักเรียน ม.ปลาย</t>
  </si>
  <si>
    <t>โรงเรียนชลกันยานุกูล จ.ชลบุรี</t>
  </si>
  <si>
    <t>ม.ค. 53</t>
  </si>
  <si>
    <t>วิทยากรบรรยายหัวข้อ “การประยุกต์ใช้เทคโนโลยีและผลิตภัณฑ์ระบบสมองกลฝังตัวที่เกี่ยวข้องกับ GPS Tracking และ RFID”</t>
  </si>
  <si>
    <t xml:space="preserve">กรมส่งเสริมอุตสาหกรรมและ บริษัท อีโคเทคโนโลยี อินโนเวชั่น จำกัด </t>
  </si>
  <si>
    <t>28 เม.ย. – 20 พ.ค. 2553</t>
  </si>
  <si>
    <t>กรรมการวิชาการผู้ทรงคุณวุฒิร่างหลักสูตรวิศวกรรมศาสตรบัณฑิต สาขาวิชาวิศวกรรมคอมพิวเตอร์</t>
  </si>
  <si>
    <t xml:space="preserve">คณะเทคโนโลยีการเกษตร มหาวิทยาลัยราชภัฏเพชรบูรณ์ </t>
  </si>
  <si>
    <t>ผศ.ดร.ติกะ บุนนาค</t>
  </si>
  <si>
    <t>มหาวิทยาลัยเทคโนโลยีพระจอมเกล้าธนบุรี</t>
  </si>
  <si>
    <t xml:space="preserve">            9 มิ.ย.52</t>
  </si>
  <si>
    <t>ศูนย์อนุรักษ์พลังงานแห่งประเทศไทย</t>
  </si>
  <si>
    <t>กรรมการวิชาการ/วิชาชีพในระดับชาติ</t>
  </si>
  <si>
    <t>วิทยาลัยเทคโนโลยีอุตสาหกรรม มหาวิทยาลัยเทคโนโลยีพระจอมเกล้าพระนครเหนือ</t>
  </si>
  <si>
    <t>คณะสถาปัตยกรรมศาสตร์ สถาบันเทคโนโลยีพระจอมเกล้าเจ้าคุณทหารลาดกระบัง</t>
  </si>
  <si>
    <t>ที่ปรึกษาหน่วยงานภาครัฐ</t>
  </si>
  <si>
    <t>วิศวกรรมสถานแห่งประเทศไทย ในพระบรมราชูปถัมภ์</t>
  </si>
  <si>
    <t>18-19 ก.พ.53</t>
  </si>
  <si>
    <t>ดร.สโรชา เจริญวัย</t>
  </si>
  <si>
    <t>18-22 ส.ค. 2551</t>
  </si>
  <si>
    <t>กรรมการวิชาการ/วิชาชีพในระดับนานาชาติ</t>
  </si>
  <si>
    <t>สำนักพิมพ์ Elesvier</t>
  </si>
  <si>
    <t>8 เม.ย. 52</t>
  </si>
  <si>
    <t>ผู้พิจารณาบทความ</t>
  </si>
  <si>
    <t>5-7 พ.ค. 2553</t>
  </si>
  <si>
    <t>การประชุมวิชาการวิศวกรมพลังงานแห่งชาติ     ครั้งที่ 1</t>
  </si>
  <si>
    <t>18 - 19 พ.ค. 2553</t>
  </si>
  <si>
    <t>คณะกรรมการที่ปรึกษาด้านวิชาการ
(หัวข้อการเปล่ยนแปลงสภาวะอากาศ)</t>
  </si>
  <si>
    <t>กรมส่งเสริมคุณภาพสิ่งแวดล้อม  กระทรวงทรัพยากรธรรมชาติและสิ่งแวดล้อม</t>
  </si>
  <si>
    <t>1 ต.ค. 2552 - 30 ก.ย. 2553</t>
  </si>
  <si>
    <t>คณะกรรมการที่ปรึกษาด้านวิชาการ
(หัวข้อพัฒนายุทธศาสตร์ฯ)</t>
  </si>
  <si>
    <t>Reviewer</t>
  </si>
  <si>
    <t>Energy Policy, Elsevier</t>
  </si>
  <si>
    <t>ดร.ชัยพร เขมะภาตะพันธ์</t>
  </si>
  <si>
    <t>กรรมการตัดสินการแข่งขันด้านเทคโนโลยีและคอมพิวเตอร์</t>
  </si>
  <si>
    <t>สำนักงานเขตพื้นที่การศึกษานนทบุรี เขต 2</t>
  </si>
  <si>
    <t>18-20 เมษายน 2553</t>
  </si>
  <si>
    <t>คณะกรรมการของสมาคมส่งเสริมธุรกิจคอมพิวเตอร์กราฟิกส์</t>
  </si>
  <si>
    <t>BANGKOK ACMSIGGRAPH</t>
  </si>
  <si>
    <t>ปี 2549 - ปัจจุบัน</t>
  </si>
  <si>
    <t>คณะผู้ตรวจสอบทางราชการ</t>
  </si>
  <si>
    <t>ปี 2551 - พ.ค 2553</t>
  </si>
  <si>
    <t>22 กันยายน 2552</t>
  </si>
  <si>
    <t>อ.วีระวัฒน์ ตันติศิริวัฒน์</t>
  </si>
  <si>
    <t>อ.ฐิติ รุ่งเจริญไพศาล</t>
  </si>
  <si>
    <t>อ.วีรชน วังกาวี</t>
  </si>
  <si>
    <t>การประชุมวิชาการเครือข่ายพลังงาน แห่งประเทศไทย  ครั้งที่ 6</t>
  </si>
  <si>
    <t>การขียนแบบชิ้นงาน 3 มิติ โดยใช้โปรแกรมSolidWorks 2007</t>
  </si>
  <si>
    <t>โครงการแคมป์หุ่นยนต์สำหรับนักเรียนมัธยมปลาย</t>
  </si>
  <si>
    <t>13 พ.ย. 52-22 ม.ค. 53</t>
  </si>
  <si>
    <t xml:space="preserve"> โครงการเปิดโลกโทรคมนาคม </t>
  </si>
  <si>
    <t xml:space="preserve">โครงการอบรมด้านอนุรักษ์พลังงาน </t>
  </si>
  <si>
    <t>AE MoCap Center</t>
  </si>
  <si>
    <t>โครงการเสวนาเรื่องการนำระบบโปรแกรมERP มาใช้ในการวางแผนการผลิต"คุ้มค่ากับธุรกิจ SME หรือไม่"</t>
  </si>
  <si>
    <t>20 กุมภาพันธ์ 2553</t>
  </si>
  <si>
    <t>โครงการอบรมการบริหารจัดการอาคารและโครงการอบรมระบบความปลอดภัยในอาคาร</t>
  </si>
  <si>
    <t>อบรมการวางแผนการผลิตและจัดตารางการผลิตโดยใช้โปรแกรมคอมพิวเตอร์ และการสัมมนาหลักสูตรปริญญาโท</t>
  </si>
  <si>
    <t>อบรมการลดต้นทุนโดยใช้การจัดการโลจิสติกส์</t>
  </si>
  <si>
    <t>โครงการปันน้ำใจให้น้อง</t>
  </si>
  <si>
    <t>1,2</t>
  </si>
  <si>
    <t>27-28 มี.ค. 2553</t>
  </si>
  <si>
    <t>โครงการอบรมการใช้ Max-Script เบื้องต้น</t>
  </si>
  <si>
    <t>โครงการอบรมการใช้ Unreal เบื้องต้น</t>
  </si>
  <si>
    <t>โครงการจัดอบรม Flash for 2D Game</t>
  </si>
  <si>
    <t>มิ.ย. - ก.ค. 2552</t>
  </si>
  <si>
    <t>โครงการกิจกรรมเสริมหลักสูตร หัวข้อ "การพัฒนาโปรแกรมประยุกต์บนเว็บด้วย Servlet และ JSP"</t>
  </si>
  <si>
    <t>1, 8, 15 พ.ค. 2553</t>
  </si>
  <si>
    <t>จำนวนนักศึกษาหรือศิษย์เก่าที่ได้รางวัล ประเภท 1 วิชาการ วิชาชีพ   -   คน</t>
  </si>
  <si>
    <t>จำนวนนักศึกษาหรือศิษย์เก่าที่ได้รางวัล ประเภท 3 กีฬาสุขภาพ    2      คน</t>
  </si>
  <si>
    <t>จำนวนนักศึกษาหรือศิษย์เก่าที่ได้รางวัล รวมทั้งหมด     2     คน</t>
  </si>
  <si>
    <t>คณะเศรษฐศาสตร์และรัฐประศาสนศาสตร์</t>
  </si>
  <si>
    <t>ชื่ออาจารย์/นักวิจัยที่ได้รับการประกาศเกียรติคุณยกย่องหรือได้รับรางวัล</t>
  </si>
  <si>
    <t>ประเภทของประกาศเกียรติคุณยกย่อง/รางวัล โปรดทำสัญลักษณ์ /</t>
  </si>
  <si>
    <t>การวิจัย</t>
  </si>
  <si>
    <t>ศิลปวัฒนธรรม</t>
  </si>
  <si>
    <t>วิชาการ</t>
  </si>
  <si>
    <t>อื่นๆ</t>
  </si>
  <si>
    <t>/</t>
  </si>
  <si>
    <t>รวมอาจารย์ที่ได้รับรางวัลในระดับชาติหรือนานาชาติ</t>
  </si>
  <si>
    <t>แบบฟอร์ม ตัวบ่งชี้ สกอ. 7.7 จำนวนอาจารย์ที่ได้รับรางวัลผลงานทางวิชาการหรือวิชาชีพในระดับชาติหรือระดับนานาชาติ ปีการศึกษา 2552</t>
  </si>
  <si>
    <t>แผนยุทธศาสตร์การพัฒนาจังหวัดจันทบุรี</t>
  </si>
  <si>
    <t>การจัดทำแผนยุทธศาสตร์การพัฒนาจังหวัดจันทบุรีในระดับดีมาก</t>
  </si>
  <si>
    <t>จังหวัดจันทบุรี</t>
  </si>
  <si>
    <t>ออกแบบโลโก้สนามบินสุวรรณภูมิ</t>
  </si>
  <si>
    <t>ท่าอากาศยานสุวรรณภูมิ</t>
  </si>
  <si>
    <t>ฤทธิชัย สุภผลไพบูลย์ (AP1)</t>
  </si>
  <si>
    <t>ปี 4</t>
  </si>
  <si>
    <t>Asian Thailand Cheerleading Invitational 2009</t>
  </si>
  <si>
    <t>สหพันธ์กีฬาเชียร์ลีดดิ้งประจำประเทศไทย</t>
  </si>
  <si>
    <t>5-6 ก.ย. 2552</t>
  </si>
  <si>
    <t>ฤทธิชัย สุภผลไพบูลย์ (AP2)</t>
  </si>
  <si>
    <t>Thailand Cheerleader Compitition : รุ่นอุดมศึกษา</t>
  </si>
  <si>
    <t>6-7 ก.พ. 2553</t>
  </si>
  <si>
    <t>ฤทธิชัย สุภผลไพบูลย์ (AP3)</t>
  </si>
  <si>
    <t>นายกฤตพัฒน์ ขอบเหลือง (AP4)</t>
  </si>
  <si>
    <t>นายกฤตพัฒน์ ขอบเหลือง (AP5)</t>
  </si>
  <si>
    <t>นายพีรพงศ์ ศิริวงศ์ (AP6)</t>
  </si>
  <si>
    <t>นายพีรพงศ์ ศิริวงศ์  (AP7)</t>
  </si>
  <si>
    <t>ปี 3</t>
  </si>
  <si>
    <t>นายมนตรี บุญลาภ (GD4)</t>
  </si>
  <si>
    <t>SIPA Game Contest 2009 – Online Game</t>
  </si>
  <si>
    <t>รางวัลชนะเลิศ
ประเภทออนไลน์เกม
150,000 บาท</t>
  </si>
  <si>
    <t xml:space="preserve">สำนักงานส่งเสริมอุตสาหกรรมซอฟท์แวร์แห่งชาติ(SIPA)  </t>
  </si>
  <si>
    <t>นส.มาริสา   ภูขามคม  (GD6)</t>
  </si>
  <si>
    <t>Note Book by Note Pro
Design Contest 2010</t>
  </si>
  <si>
    <t>นส.ศรัญญา เตชะปภานันต์ (GD7)</t>
  </si>
  <si>
    <t>ป.ตรี</t>
  </si>
  <si>
    <t>ศึกษาอยู่</t>
  </si>
  <si>
    <t>ปี พ.ศ. 2552</t>
  </si>
  <si>
    <t>นางสาวอุมาพร จันทร (ID5)</t>
  </si>
  <si>
    <t>ออกแบบของแต่งบ้านGift &amp; Home 2009</t>
  </si>
  <si>
    <t>กรมส่งเสริมการส่งออก</t>
  </si>
  <si>
    <t>นายกษมา  ชาวอุทัย (FB1)</t>
  </si>
  <si>
    <t>ชั้นปีที่ 3</t>
  </si>
  <si>
    <t>ออกแบบเครื่องแต่งกาย Deep in to the sand sea.</t>
  </si>
  <si>
    <t>รางวัลชมเชยอันดับ 1</t>
  </si>
  <si>
    <t>Pataya International Fashion Festival 2009</t>
  </si>
  <si>
    <t>นายสมชัย  ธงชัยสว่าง (FB2)</t>
  </si>
  <si>
    <t>นายอรรถพล  มีสัตย์ (FB3)</t>
  </si>
  <si>
    <t>รางวัลรองชนะเลิศอันดับ 1</t>
  </si>
  <si>
    <t>ชั้นปีที 2</t>
  </si>
  <si>
    <t>นายอัครภูมิ  มลิกุล (FB12)</t>
  </si>
  <si>
    <t>ชั้นปีที 3</t>
  </si>
  <si>
    <t>Pataya Super Model contest 2009</t>
  </si>
  <si>
    <t>รางวัลรองชนะเลิศ</t>
  </si>
  <si>
    <t>จังหวัดพัทยา</t>
  </si>
  <si>
    <t>นายสมชัย  ธงชัยสว่าง (FB13)</t>
  </si>
  <si>
    <t>ประกวดออกแบบเครื่องแต่งกายและหนุ่มสาวหัตถศิลป์แห่งรัก</t>
  </si>
  <si>
    <t>ศูนย์ศิลปาชีพระหว่างประเทศ</t>
  </si>
  <si>
    <t>นายสมชัย  ธงชัยสว่าง (FB14)</t>
  </si>
  <si>
    <t>นายกษมา  ชาวอุทัย (FB15)</t>
  </si>
  <si>
    <t>นายอรรถพล  มีสัตย์ (FB16)</t>
  </si>
  <si>
    <t>นายอรรถพล  มีสัตย์ (FB17)</t>
  </si>
  <si>
    <t>นางสาวรัชนี  สุริยะเชิดชูสกุล (FB18)</t>
  </si>
  <si>
    <t>ชั้นปีที 1</t>
  </si>
  <si>
    <t>นายรุ่งอรุณ  ดาบเพรช (FB19)</t>
  </si>
  <si>
    <t>นายชินเกียรติ เปียคง (FB20)</t>
  </si>
  <si>
    <t>Zuzuki"s International Cosplay Contest 2009</t>
  </si>
  <si>
    <t>Zuzuki Japan</t>
  </si>
  <si>
    <t>นายวิศรุต  รื่นรมย์ (FB21)</t>
  </si>
  <si>
    <t>นายรุ่งอรุณ  ดาบเพรช (FB22)</t>
  </si>
  <si>
    <t>นายปริญญา  อาษานอก (FB23)</t>
  </si>
  <si>
    <t>ประกวดออกแบบเครื่องชุดรีไซเคิลสะพานมิตรภาพไทยลาว</t>
  </si>
  <si>
    <t>จังหวัดหนองคายและองค์การสะพานมิตรภาพไทยลาว</t>
  </si>
  <si>
    <t xml:space="preserve">รางวัลชนะเลิศ พระเจ้า
วรวงศ์เธอ พระองค์เจ้าโสม
สวลี พระวรราชาธินัดดามาตุ </t>
  </si>
  <si>
    <t>สำนักงานใหญ่ปูนซีเมนต์ไทย SCG Paper
บางซื่อ กรุงเทพฯ</t>
  </si>
  <si>
    <t>จำนวนนักศึกษาหรือศิษย์เก่าที่ได้รางวัล ประเภท 2 คุณธรรม     -      คน</t>
  </si>
  <si>
    <t>จำนวนนักศึกษาหรือศิษย์เก่าที่ได้รางวัล ประเภท 1 วิชาการ วิชาชีพ     19       คน</t>
  </si>
  <si>
    <t>จำนวนนักศึกษาหรือศิษย์เก่าที่ได้รางวัล ประเภท 3 กีฬาสุขภาพ       7       คน</t>
  </si>
  <si>
    <t>จำนวนนักศึกษาหรือศิษย์เก่าที่ได้รางวัล รวมทั้งหมด      26      คน</t>
  </si>
  <si>
    <t xml:space="preserve">งานชุด The Color of Baijing </t>
  </si>
  <si>
    <t xml:space="preserve">อาจารย์ณมณ  ขันฑชวะนะ </t>
  </si>
  <si>
    <t>1) The Great Wall, Baijing1</t>
  </si>
  <si>
    <t>2) The Great Wall, Baijing2</t>
  </si>
  <si>
    <t>3) The Last light</t>
  </si>
  <si>
    <t>4) Standing in the Moonlight</t>
  </si>
  <si>
    <t>5) The Wayside</t>
  </si>
  <si>
    <t>6) A Beautyful Night</t>
  </si>
  <si>
    <t>อ. ช่อลดา สุริยะโยธิน</t>
  </si>
  <si>
    <t>อ. ธนพงษ์ ผลาขจรศักดิ์</t>
  </si>
  <si>
    <t>นิทรรศการงานศิลป์คณะศิลปกรรมศาสตร์ มธบ. :ความกตัญญู</t>
  </si>
  <si>
    <t>1-18 ก.พ. 2553</t>
  </si>
  <si>
    <t>นิทรรศการงานศิลป์คณะศิลปกรรมศาสตร์ มธบ. :ประพันธ์เพลง คนดี ศิลปกรรม</t>
  </si>
  <si>
    <t>อาจารย์สิริทัต เตชะพะโลกุล</t>
  </si>
  <si>
    <t>1-18 กพ. 2553</t>
  </si>
  <si>
    <t>อาจารย์กิตติ คล้ายเอม</t>
  </si>
  <si>
    <t>อาจารย์รวิชญ์  เทิดวงส์</t>
  </si>
  <si>
    <t>อาจารย์รุ่งวิทย์  เทพบุตร</t>
  </si>
  <si>
    <t>อ.เนติกร ชินโย</t>
  </si>
  <si>
    <t>1-18ก.พ.2553</t>
  </si>
  <si>
    <t>อ.ปรวรรณ ดวงรัตน์</t>
  </si>
  <si>
    <t>อ.วัชราพร อยู่ดี</t>
  </si>
  <si>
    <t>อ.อัจจิมา เจริญจิตร ตนานนท์</t>
  </si>
  <si>
    <t>อ.ณมณ ขันธชวะนะ</t>
  </si>
  <si>
    <t>อ.โอภาส เจริญสุข</t>
  </si>
  <si>
    <t>อ.สาธร รุ่งทวีชัย</t>
  </si>
  <si>
    <t>อ.เตชนิธิ สังขะทรัพย์</t>
  </si>
  <si>
    <t>อ.ดนย บุญทัศนกุล</t>
  </si>
  <si>
    <t xml:space="preserve">ศาสตราจารย์วัฒนะ จูฑะวิภาต </t>
  </si>
  <si>
    <t>อ.เพ็ญภาวีร์ เจริญชัยนาม</t>
  </si>
  <si>
    <t xml:space="preserve">โครงการแข่งขันพูดบทละครเช็คสเปียร์ (AP)    </t>
  </si>
  <si>
    <t xml:space="preserve"> 26-30 เม.ย.53</t>
  </si>
  <si>
    <t xml:space="preserve">โครงการร่วมแสดงผลงานในงาน Mekong Arts and Media   </t>
  </si>
  <si>
    <t xml:space="preserve"> 14 ก.พ.53</t>
  </si>
  <si>
    <t xml:space="preserve"> Festival 2009 (AP)    </t>
  </si>
  <si>
    <t xml:space="preserve">โครงการร่วมแสดงในเทศกาลละครกรุงเทพ2552  (AP)    </t>
  </si>
  <si>
    <t xml:space="preserve"> 24 ต.ค.-8พ.ค.53</t>
  </si>
  <si>
    <t xml:space="preserve">โครงการละครเวทีประจำปี  (AP)       </t>
  </si>
  <si>
    <t>2-4 ก.ย.52</t>
  </si>
  <si>
    <t xml:space="preserve">โครงการอบรมศิลปะการแสดงสำหรับเยาวชนรุ่นที่2 (AP)    </t>
  </si>
  <si>
    <t>26-30 เม.ย.53</t>
  </si>
  <si>
    <t xml:space="preserve"> โครงการจัดนิทรรศการInterior In trend ปี2009  (ID)   </t>
  </si>
  <si>
    <t xml:space="preserve"> 10-13 ก.ย.52</t>
  </si>
  <si>
    <t xml:space="preserve">โครงการนิทรรศการแสดงผลงานวิทยานิพนธ์ปี 2552  (ID)      </t>
  </si>
  <si>
    <t xml:space="preserve">โครงการแฟชั่นโชว์ผลงานนักศึกษาปี 2009  (FB)   </t>
  </si>
  <si>
    <t xml:space="preserve"> 10 ก.พ.53</t>
  </si>
  <si>
    <t xml:space="preserve">โครงการแฟชั่นโชว์เทศกาลลานศิลป์ครั้งที่ 4  (FB)  </t>
  </si>
  <si>
    <t xml:space="preserve">โครงการเทศกาลลานศิลป์ ครั้งที่ 4  (ฝ่ายกิจการนักศึกษา) </t>
  </si>
  <si>
    <t xml:space="preserve"> 20-21  พ.ย. 52</t>
  </si>
  <si>
    <t>ดินเผา</t>
  </si>
  <si>
    <t xml:space="preserve">กิจกรรมวาดภาพระบายสีบนแจกัน (FA)  </t>
  </si>
  <si>
    <t>จำนวนนักศึกษาหรือศิษย์เก่าที่ได้รางวัล ประเภท 3 กีฬาสุขภาพ      2     คน</t>
  </si>
  <si>
    <t>พค 2553</t>
  </si>
  <si>
    <t>The 3rd International Conference on Advance  in Information Technology (IAIT 2009)</t>
  </si>
  <si>
    <t>ภาควิชาภาษาจีนธุรกิจ</t>
  </si>
  <si>
    <t>นางสาว บัณฑิตา  บุญชู</t>
    <phoneticPr fontId="0" type="noConversion"/>
  </si>
  <si>
    <t>ประกวดสุนทรพจน์ภาษาจีน</t>
    <phoneticPr fontId="0" type="noConversion"/>
  </si>
  <si>
    <t>รางวัลที่ 1</t>
    <phoneticPr fontId="0" type="noConversion"/>
  </si>
  <si>
    <t>กระทรวงศึกษาธิการจีน</t>
    <phoneticPr fontId="5" type="noConversion"/>
  </si>
  <si>
    <t>มิถุนายน 2552</t>
  </si>
  <si>
    <t>นางสาวสุจิตราภรณ์  มะนุภา</t>
    <phoneticPr fontId="0" type="noConversion"/>
  </si>
  <si>
    <t>-</t>
    <phoneticPr fontId="5" type="noConversion"/>
  </si>
  <si>
    <t>ประกวดสุนทรพจน์ภาษาจีนสิรินธร</t>
    <phoneticPr fontId="0" type="noConversion"/>
  </si>
  <si>
    <t>รางวัลชมเชย</t>
    <phoneticPr fontId="0" type="noConversion"/>
  </si>
  <si>
    <t>สถาบันขงจื่อและสาขาภาษาจีน  คณะอักษรศาสตร์ จุฬาลงกรณ์มหาวิทยาลัย</t>
    <phoneticPr fontId="0" type="noConversion"/>
  </si>
  <si>
    <t>18 ธันวาคม 2552</t>
  </si>
  <si>
    <t>ภาควิชาการท่องเที่ยวและการโรงแรม</t>
  </si>
  <si>
    <t>นายสุรชัย  เอี่ยมสกุล</t>
  </si>
  <si>
    <t>กำลังศึกษาอยู่ชั้นปีที่ 4</t>
  </si>
  <si>
    <t>การประกวดทักษะมัคคุเทศก์ระดับมหาวิทยาลัย ครั้งที่ 3</t>
  </si>
  <si>
    <t>รางวัลดีเด่นอันดับที่ 2</t>
  </si>
  <si>
    <t>ภาควิชาภาษาตะวันตก คณะโบราณคดี มหาวิทยาลัยศิลปากร</t>
  </si>
  <si>
    <t>8 กุมภาพันธ์ 2553</t>
  </si>
  <si>
    <t>ภาควิชาวิทยาศาสตร์</t>
  </si>
  <si>
    <t>จำนวนนักศึกษาหรือศิษย์เก่าที่ได้รางวัล ประเภท 1 วิชาการ วิชาชีพ  3   คน</t>
  </si>
  <si>
    <t>จำนวนนักศึกษาหรือศิษย์เก่าที่ได้รางวัล รวมทั้งหมด     3     คน</t>
  </si>
  <si>
    <t>จำนวนนักศึกษาหรือศิษย์เก่าที่ได้รางวัล ประเภท 1 วิชาการ วิชาชีพ   29   คน</t>
  </si>
  <si>
    <t>จำนวนนักศึกษาหรือศิษย์เก่าที่ได้รางวัล ประเภท 2 คุณธรรม    1     คน</t>
  </si>
  <si>
    <t>จำนวนนักศึกษาหรือศิษย์เก่าที่ได้รางวัล ประเภท 5 สิ่งแวดล้อม    2       คน</t>
  </si>
  <si>
    <t>จำนวนนักศึกษาหรือศิษย์เก่าที่ได้รางวัล รวมทั้งหมด     34    คน</t>
  </si>
  <si>
    <t>กีฬาบัณฑิตศึกษาสัมพันธ์แห่งประเทศไทย ครั้งที่ 17</t>
  </si>
  <si>
    <t xml:space="preserve">รางวัลที่ 3 บาสเกสบอลชาย </t>
  </si>
  <si>
    <t xml:space="preserve">รางวัลที่ 3 ตะกร้อกีฬา </t>
  </si>
  <si>
    <t>การวิเคราะห์ข้อผิดพลาดในการใช้คำบุพบทภาษาจีนของนักเรียนชั้นมัธยมศึกษาตอนปลาย สังกัดกรุงเทพมหานคร</t>
    <phoneticPr fontId="5" type="noConversion"/>
  </si>
  <si>
    <t>อาจารย์แพรวา  เพชรเชิดชู</t>
  </si>
  <si>
    <t xml:space="preserve"> -</t>
    <phoneticPr fontId="5" type="noConversion"/>
  </si>
  <si>
    <t xml:space="preserve"> มีนาคม - ตุลาคม 2552</t>
  </si>
  <si>
    <r>
      <rPr>
        <b/>
        <sz val="13"/>
        <rFont val="Browallia New"/>
        <family val="2"/>
      </rPr>
      <t xml:space="preserve">             </t>
    </r>
    <r>
      <rPr>
        <b/>
        <u/>
        <sz val="13"/>
        <rFont val="Browallia New"/>
        <family val="2"/>
      </rPr>
      <t>ภาควิชาสารสนเทศศาสตร์และบรรณารักษศาสตร์</t>
    </r>
  </si>
  <si>
    <t>การใช้สารสนเทศทางการเกษตรของเกษตรกรในเขตอำเภอปราณบุรี จังหวัดประจวบคีรีขันธ์</t>
  </si>
  <si>
    <t>อาจารย์ดวงแก้ว  เงินพูลทรัพย์</t>
  </si>
  <si>
    <t>2 เมษายน 2553 - 
2 มีนาคม 2554</t>
  </si>
  <si>
    <r>
      <rPr>
        <b/>
        <sz val="13"/>
        <rFont val="Browallia New"/>
        <family val="2"/>
      </rPr>
      <t xml:space="preserve">            </t>
    </r>
    <r>
      <rPr>
        <b/>
        <u/>
        <sz val="13"/>
        <rFont val="Browallia New"/>
        <family val="2"/>
      </rPr>
      <t>ภาควิชาการท่องเที่ยวและการโรงแรม</t>
    </r>
  </si>
  <si>
    <t>แนวทางปฏิบัติที่ดีสำหรับผู้ประกอบธุรกิจนำเที่ยวเชิงนิเวศเพื่อพัฒนาการท่องเที่ยวอย่างยั่งยืนของประเทศไทย</t>
  </si>
  <si>
    <t>ผู้ช่วยศาสตราจารย์ ดร.อัศวิน  แสงพิกุล</t>
  </si>
  <si>
    <t>การพัฒนาชุดตรวจวิเคราะห์การปนเปื้อนเชื้อรา Aspergillus สายพันธุ์สร้าง Aflatoxin ในชมิ้นชันและขิง</t>
  </si>
  <si>
    <t>อาจารย์ภัทรา พลับเจริญสุข</t>
  </si>
  <si>
    <t>กันยายน 2552 - พฤษภาคม 2553</t>
  </si>
  <si>
    <t>การเปรียบเทียบเจตคติที่มีต่อการจัดการความดีของนักศึกษาก่อนเรียนและหลังเรียนวิชาวิชาการการจัดการความดี</t>
  </si>
  <si>
    <t>อาจารย์วิสุทธิ์  ตรีเงิน</t>
  </si>
  <si>
    <t>กุมภาพันธ์ - ตุลาคม 2553</t>
  </si>
  <si>
    <t>การใช้สารสกัดหยาบจากเปลือกว่านหางจรเข้เพื่อควบคุมโรคแอนแทรคโนส และขั้วผลเน่าในมะม่วงพันธุ์น้ำดอกไม้ อำเภอปราณบุรี จังหวัดประจวบคีรีขันธ์</t>
  </si>
  <si>
    <t>อาจารย์ปัณรสี สู่ศิริรัตน์</t>
  </si>
  <si>
    <t>เมษายน - พฤศจิกายน 2553</t>
  </si>
  <si>
    <t>คุณค่าทางโภชนาการผลิตภัณฑ์ของฝากอำเภอปราณบุรี จังหวัดประจวบคีรีขันธ์</t>
  </si>
  <si>
    <t>อาจารย์ลัชชาภรณ์  ธรรมธีรเสถียร</t>
  </si>
  <si>
    <t>ปัจจัยและลำดับความสำคัญของปัจจัยที่ส่งผลต่อผลสัมฤทธิ์ทางการเรียนวิชาฟิสิกส์:กรณีศึกษามหาวิทยาลัยธุรกิจบัณฑิตย์</t>
  </si>
  <si>
    <t>อาจารย์ธันยากร ช่วยทุกข์เพื่อน</t>
  </si>
  <si>
    <t>ธันวาคม 2552-สิงหาคม 2553</t>
  </si>
  <si>
    <t>ภาควิชาคณิตศาสตร์</t>
  </si>
  <si>
    <t>การวิเคราะห์ตลาดแรงงานสำหรับผู้สูงอายุที่อยู่ในภาคการเกษตร  อาจารย์ปราณบุรี จ.ประจวบคีรีขันธ์</t>
  </si>
  <si>
    <t>อาจารย์วรุณพันธ์  คงสม</t>
  </si>
  <si>
    <t>ประสิทธิภาพของการเรียนวิชาหลักสถิติโดยการเรียนแบบผู้เรียนเป็นศูนย์กลาง</t>
  </si>
  <si>
    <t>อาจารย์กิตยาการ อิศรางกูร ณ อยุธยา</t>
  </si>
  <si>
    <t>มกราคม - มีนาคม 2553</t>
  </si>
  <si>
    <t>ประสิทธิภาพของการเรียนวิชาคณิตศาสตร์และสถิติในชีวิตประจำวันโดยการเรียนแบบผู้เรียนเป็นศูนย์กลาง</t>
  </si>
  <si>
    <t>อาจารย์กนิษฐา  ยิ้มนาค</t>
  </si>
  <si>
    <t>ค่าใช้จ่ายเพื่อการศึกษาของนักเรียน นักศึกษา : อำเภอปราณบุรี จังหวัดประจวบคีรีขันธ์</t>
  </si>
  <si>
    <t>อาจารย์ ดร.กมลทิพย์  อาร์ธอส</t>
  </si>
  <si>
    <t>หมวดศึกษาทั่วไป</t>
  </si>
  <si>
    <t>อาจารย์พัชราภา  ตันติชูเวช</t>
  </si>
  <si>
    <t>การประเมินรายวิชาจิตสำนึกสาธารณะเพื่อชุมชนเพื่อพัฒนาวิธีสอน</t>
  </si>
  <si>
    <t>อาจารย์อริสา สุขสม</t>
  </si>
  <si>
    <t>9 ธันวาคม 2552</t>
  </si>
  <si>
    <t>การเปรียบเทียบการคิดอย่างมีวิจารณญาณของนักศึกษามหาวิทยาลัยธุรกิจบัณฑิตย์ก่อนเรียนและหลังเรียนวิชามนุษย์กับการใช้เหตุผล</t>
  </si>
  <si>
    <t>อาจารย์เอกวิน ขุนบุญจันทร์</t>
  </si>
  <si>
    <t>11 กุมภาพันธ์ 2553</t>
  </si>
  <si>
    <t>การถ่ายทอดภูมิปัญญาท้องถิ่นของปราชญ์ชาวบ้าน กรณีศึกษาวงกลองยาว อำเภอปราณบุรี จังหวัดประจวบคีรีขันธ์</t>
  </si>
  <si>
    <t>อาจารย์ ดร.ธัญธัช วิภัติภูมิประเทศ</t>
  </si>
  <si>
    <t>2 เมษายน 2553</t>
  </si>
  <si>
    <t>อัตลักษณ์ชุมชนกับการพึ่งตนเองของชุมชนในอำเภอปราณบุรี จังหวัดประจวบคีรีขันธ์</t>
  </si>
  <si>
    <t>อาจารย์สุทธิพงศ์ ปานเพ็ชร์</t>
  </si>
  <si>
    <t>การมีส่วนร่วมของยุวมัคคุเทศก์เพื่อพัฒนาการท่องเที่ยวที่ยั่งยืนศึกษากรณีศูนย์ศึกษาเรียนรู้ระบบนิเวศน์ป่าชายเลนสิรินาถราชินี อำเภอปราณบุรี จังหวัดประจวบคีรีขันธ์</t>
  </si>
  <si>
    <t>A Comparative Study of Travel Motivations between Asian and European Tourists to Thailand</t>
  </si>
  <si>
    <t>Journal of Hospitality and Tourism vol.7, No.1, 2009</t>
  </si>
  <si>
    <t>The Problem of Natural Resource Usage on the Effect of Community's Way of Life</t>
  </si>
  <si>
    <t>อาจารย์สุทธิพงศ์  ปานเพ็ชร์</t>
  </si>
  <si>
    <t>Approaches to Peace : Unity in Diversity 
(Internation Conference Organized by Humanities-Social Sciences Research and Academic Network)</t>
  </si>
  <si>
    <t>13-14 August 2009</t>
  </si>
  <si>
    <t>The Development of Student's Motivation in General Education Course</t>
  </si>
  <si>
    <t>The International Conference on Higher Education Research and Development หน้าที่ 70</t>
  </si>
  <si>
    <t>9 - 11 กรกฏาคม 2552</t>
  </si>
  <si>
    <t>การพัฒนาแรงจูงใจของนักศึกษาในการเรียนวิชาการศึกษาทั่วไป</t>
  </si>
  <si>
    <t>วารสารการศึกษาทั่วไป ปีที่ 1 เล่มที่ 1 หน้าที่ 51</t>
  </si>
  <si>
    <t>1/2553 - 6/2553</t>
  </si>
  <si>
    <t>หลักสูตรและรายวิชาในกลุ่มวิชาศึกษาทั่วไปกรณีศึกษามหาวิทยาลัยฮาร์วาร์ด</t>
  </si>
  <si>
    <t>วารสารการศึกษาทั่วไป ปีที่ 1 เล่มที่ 1 หน้าที่ 165</t>
  </si>
  <si>
    <t>การศึกษาทั่วไปในสหรัฐอเมริกา สิงคโปร์ และมาเลเซีย</t>
  </si>
  <si>
    <t>การประชุมวิชาการการศึกษาทั่วไประดับชาติครั้งที่ 5 ประจำปี 2553 หน้า 11</t>
  </si>
  <si>
    <t>22 - 23 มีนาคม 2553</t>
  </si>
  <si>
    <t>เมื่อวัยรุ่นบริโภคแฟชั่น การบริโภคอัตลักษณ์ภายใต้วัฒนธรรมการบริโภค</t>
  </si>
  <si>
    <t>วารสารสุทธิปริทัศน์ ปีที่ 23 ฉบับที่ 71 หน้า 7</t>
  </si>
  <si>
    <t>แนวทางการจัดการทรัพยากรเพื่อพัฒนาโรงงานสู่ระบบเทคโนโลยีสะอาด:กรณีศึกษาโรงงานสับปะรดบรรจุกระป๋อง บริษัท ปราณบุรี โฮเตอิ จำกัด</t>
  </si>
  <si>
    <t>อาจารย์ปัณรสี  สู่ศิริรัตน์</t>
  </si>
  <si>
    <t>19 - 20 ตุลาคม 2552</t>
  </si>
  <si>
    <t>การจัดการป้องกันและลดสารให้กลิ่นโคลน Gesomim ในผลิตภัณฑ์แปรรูปสัตว์น้ำ</t>
  </si>
  <si>
    <t>อาจารย์ปิยะวิทย์ ทิพรส</t>
  </si>
  <si>
    <t>รองศาสตราจารย์ปรียา  อุนรัตน์</t>
  </si>
  <si>
    <t>สถาบันวิจัยภาษาและวัฒนธรรมเอเชีย มหาวิทยาลัยมหิดล</t>
  </si>
  <si>
    <t>9 กุมภาพันธ์ 2553</t>
  </si>
  <si>
    <t>กรรมการผู้ทรงคุณวุฒิการแข่งขันภาษาจีนเพชรยอดมงกุฏ  ครั้งที่ 6  ( นานาชาติ )</t>
  </si>
  <si>
    <t>มูลนิธิร่มฉัตร</t>
  </si>
  <si>
    <t>15 สิงหาคม 2552</t>
  </si>
  <si>
    <t>อาจารย์จริยา  วาณิชวิริยะ</t>
  </si>
  <si>
    <t>ผู้เชี่ยวชาญตรวจสอบความถูกต้องของตำราเรียนภาษาจีน</t>
    <phoneticPr fontId="1" type="noConversion"/>
  </si>
  <si>
    <t>ศูนย์จีนศึกษา  สถาบันเอเชียศึกษา  จุฬาฯ</t>
    <phoneticPr fontId="1" type="noConversion"/>
  </si>
  <si>
    <t>กันยายน 2552</t>
  </si>
  <si>
    <t>อาจารย์ประภัสสร สุภาพ</t>
  </si>
  <si>
    <t>กรรมการการแข่งขันวิชาการงานมหกรรมการจัดการศึกษาท้องถิ่น  ครั้งที่ 3</t>
    <phoneticPr fontId="1" type="noConversion"/>
  </si>
  <si>
    <t>กรมส่งเสริมการปกครองท้องถิ่น  กระทรวงมหาดไทย</t>
    <phoneticPr fontId="1" type="noConversion"/>
  </si>
  <si>
    <t>24 - 26 กรกฎาคม 2552</t>
  </si>
  <si>
    <t>อาจารย์ Wang Jinfeng</t>
  </si>
  <si>
    <t>กรรมการผู้ทรงคุณวุฒิการแข่งขันภาษาจีนเพชรยอดมงกุฏ  ครั้งที่ 6  ( นานาชาติ )</t>
    <phoneticPr fontId="1" type="noConversion"/>
  </si>
  <si>
    <t>มูลนิธิร่มฉัตร</t>
    <phoneticPr fontId="1" type="noConversion"/>
  </si>
  <si>
    <t>อาจารย์ Zhang Jiaming</t>
  </si>
  <si>
    <t>อาจารย์จุฑามาศ  ลิมศุภนาค</t>
  </si>
  <si>
    <t>ภาควิชาภาษาไทย</t>
  </si>
  <si>
    <t>อาจารย์ไพทยา มีสัตย์</t>
  </si>
  <si>
    <t>กรรมการตัดสิน</t>
  </si>
  <si>
    <t>คณะโบราณคดี มหาวิทยาลัยศิลปากร</t>
  </si>
  <si>
    <t>6 และ 8 กุมภาพันธ์ 2553</t>
  </si>
  <si>
    <t>อาจารย์รุ่งโรจน์  ภิรมย์อนุกูล</t>
  </si>
  <si>
    <t>คณะกรรมการอำนวยการบริหารจัดการห้องสมุดประชาชน "เฉลิมราชกุมารี" อำเภอศรีมโหสถ จังหวัดปราจีนบุรี</t>
  </si>
  <si>
    <t>สำนักงาน กศน. สำนักงานปลัดกระทรวงศึกษาธิการ กรุงเทพมหานคร</t>
  </si>
  <si>
    <t>29 เมษายน 2552 เป็นต้นไป</t>
  </si>
  <si>
    <t>อาจารย์ณัฏฐกฤษฏิ์  เอกวรรณัง</t>
  </si>
  <si>
    <t xml:space="preserve">คณะอนุกรรมการสาขาการโรงแรมและการท่องเที่ยว </t>
  </si>
  <si>
    <t>1 สิงหาคม 2552 -  31 กรกฎาคม 2554</t>
  </si>
  <si>
    <t>อาจารย์ชงค์สุดา  โตท่าโรง</t>
  </si>
  <si>
    <t>คณะกรรมการตรวจพิจารณามาตรฐานโรงแรม</t>
  </si>
  <si>
    <t>มูลนิธิมาตรฐานโรงแรมไทย</t>
  </si>
  <si>
    <t>17 พฤศจิกายน 2552</t>
  </si>
  <si>
    <t>อาจารย์ ดร.สุวันชัย  หวนนากลาง</t>
  </si>
  <si>
    <t>กรรมการสอบโครงร่างวิทยานิพนธ์ของ นางสาวนพรัตน์  ศุทธิถกล เลขประจำตัว 5178953539 นิสิตระดับปริญญาดุษฎีบัณฑิต สาขาวิชาวิทยาศาสตร์การกีฬา แขนงวิชาวิทยาการบริหารจัดการกีฬาและนันทนาการ</t>
  </si>
  <si>
    <t>คณะวิทยาศาสตร์การกีฬา จุฬาลงกรณ์มหาวิทยาลัย</t>
  </si>
  <si>
    <t xml:space="preserve">วันพุธที่ 19 พฤษภาคม 2553 </t>
  </si>
  <si>
    <t>ผู้ช่วยศาสตราจารย์นงค์นุช  ศรีธนาอนันต์</t>
  </si>
  <si>
    <t>ผู้ทรงคุณวุฒิ วารสารวิชาการอิเล็กทรอนิกส์การท่องเที่ยวไทยนานาชาติ และวารสารวิชาการการท่องเที่ยวไทยนานาชาติประจำปี</t>
  </si>
  <si>
    <t>สถาบันวิจัยเพื่อพัฒนาการท่องเที่ยวไทย</t>
  </si>
  <si>
    <t>ประจำปี 2551-2553</t>
  </si>
  <si>
    <t>ผู้ช่วยศาสตราจารย์ชลธิชา  บุนนาค</t>
  </si>
  <si>
    <t>19 - 22 พฤษภาคม 2553</t>
  </si>
  <si>
    <t>คณะกรรมการเครือข่ายสำนักงานคุ้มครองผู้บริโภคกรุงเทพมหานตร (สำนักงานเขตหลักสี่)</t>
  </si>
  <si>
    <t>12 ตุลาคม 2552</t>
  </si>
  <si>
    <t>อาจารย์วิสูตร  ตุลยสุข</t>
  </si>
  <si>
    <t>อาจารย์ปณิธี สุวรรณอมรเลิศ</t>
  </si>
  <si>
    <t>กรรมการ/ผู้ช่วยเลขานุการ</t>
  </si>
  <si>
    <t>สมาคมปรัญชาและศาสนาแห่งประเทศไทย</t>
  </si>
  <si>
    <t>ตั้งแต่ 30 กค.52</t>
  </si>
  <si>
    <t>อาจารย์พจมาลย์  สกลเกียรติ</t>
  </si>
  <si>
    <t>เครือข่ายสถาบันอุดมศึกษาเขตภาคกลางเพื่อพัฒนาบัณฑิตอุดมคติไทย</t>
  </si>
  <si>
    <t>อาจารย์จีรวุฒ  ล้วนกลิ่นหอม</t>
  </si>
  <si>
    <t>หมวดวิชาภาษาต่างประเทศเพื่อการท่องเที่ยวและการโรงแรม</t>
  </si>
  <si>
    <t>ดร. เสน่ห์  เดชะวงศ์</t>
  </si>
  <si>
    <t>มหาวิทยาลัยมหามกุฏราชวิทยาลัย</t>
  </si>
  <si>
    <t>2 กันยายน 2552</t>
  </si>
  <si>
    <t>ดร. สมร    เกษสม</t>
  </si>
  <si>
    <t>กรรมการพัฒนาหลักสูตร</t>
  </si>
  <si>
    <t>มหาวิทยาลัยมหาจุฬาลงกรณราชวิทยาลัย</t>
  </si>
  <si>
    <t>16 กุมภาพันธ์ 2553</t>
  </si>
  <si>
    <t>อาจารย์ ปิยวลี ยิ่งสวัสดิ์</t>
  </si>
  <si>
    <t>กรรมการตัดสินการแข่งขัน สะกดคำภาษาอังกฤษ (NJ Spelling Bee)</t>
  </si>
  <si>
    <t>บริษัท เนชั่น มัลติมีเดียกรุ๊ป ร่วมกับกระทรวงศึกษาธิการ</t>
  </si>
  <si>
    <t>7 พฤศจิกายน 2552</t>
  </si>
  <si>
    <t>อาจารย์ จารุณี จินตกวีวัฒน์</t>
  </si>
  <si>
    <t>7 และ 28 พฤศจิกายน 2552</t>
  </si>
  <si>
    <t>อาจารย์ รัชเดช  สุขสิน</t>
  </si>
  <si>
    <t>วิทยากรโครงการเตรียมความพร้อมเพื่อการเตรียมตัวสอบ TOEIC</t>
  </si>
  <si>
    <t>6 มกราคม - 1 กุมภาพันธ์ 2553</t>
  </si>
  <si>
    <t>อาจารย์ Gary Jose Behr</t>
  </si>
  <si>
    <t>วิทยากรโครงการสอนภาษาสเปนเพื่อการสื่อสาร</t>
  </si>
  <si>
    <t>3 พฤศจิกายน - 17 ธันวาคม 2552</t>
  </si>
  <si>
    <t>ผศ. สมพร  โกมารทัต</t>
  </si>
  <si>
    <t>วิทยากรโครงการสอนภาษาญี่ปุ่นเพื่อการสื่อสาร (สอบวัดระดับ 3)</t>
  </si>
  <si>
    <t>19 - 29 ตุลาคม 2552</t>
  </si>
  <si>
    <t>อาจารย์ ศิรดา  บุญเสริม</t>
  </si>
  <si>
    <t>อาจารย์ Takatoshi Uthugi</t>
  </si>
  <si>
    <t>กรรมการผู้ทรงคุณวุฒิการแข่งขันภาษาจีนเพชรยอดมงกุฏ  ครั้งที่ 6  (นานาชาติ)</t>
  </si>
  <si>
    <t>จุฬาลงกรณ์มหาวิทยาลัย คณะครุศาสตร์ สาขาศิลปศึกษา</t>
  </si>
  <si>
    <t>โครงการสอนภาษาจีนสำหรับบุคคลภายนอก</t>
    <phoneticPr fontId="1" type="noConversion"/>
  </si>
  <si>
    <t>6 มิถุนายน - 11 กรกฎาคม 2552</t>
  </si>
  <si>
    <t>โครงการเปิดโลกภาษาจีน ย่ำถิ่นแดนมังกรกับ DPU</t>
    <phoneticPr fontId="1" type="noConversion"/>
  </si>
  <si>
    <t>13 สิงหาคม 2552</t>
  </si>
  <si>
    <t>โครงการวันภาษาไทยแห่งชาติ</t>
  </si>
  <si>
    <t>7 สิงหาคม 2552</t>
  </si>
  <si>
    <t>เสวนานักเขียน</t>
  </si>
  <si>
    <t>26 มกราคม 2553</t>
  </si>
  <si>
    <t>เล่านิทานให้น้องฟัง</t>
  </si>
  <si>
    <t>6 มกราคม 2553</t>
  </si>
  <si>
    <t>ภาควิชาสารสนเทศศาสตร์และบรรณารักษศาสตร์</t>
  </si>
  <si>
    <t>โครงการสัมมนาเรื่องนักสารสนเทศที่พึงประสงค์ในยุคสังคมฐานความรู้</t>
  </si>
  <si>
    <t>28 สิงหาคม 2552</t>
  </si>
  <si>
    <t>โครงการส่งเสริมการอ่านเพื่อชุมชน</t>
  </si>
  <si>
    <t>5 กุมภาพันธ์ 2553</t>
  </si>
  <si>
    <t>โครงการศูนย์ให้คำปรึกษาทางสารสนเทศศาสตร์</t>
  </si>
  <si>
    <t>1 มิถุนายน 2552 - 31 พฤษภาคม 2553</t>
  </si>
  <si>
    <t>นิทรรศการทางวิทยาศาสตร์ในโรงเรียนมัธยมศึกษา</t>
  </si>
  <si>
    <t>26 สิงหาคม 2553</t>
  </si>
  <si>
    <t xml:space="preserve">  -</t>
  </si>
  <si>
    <t>การฝึกอบรมด้านความปลอดภัยอาหาร</t>
  </si>
  <si>
    <t>24 ธันวาคม 2552</t>
  </si>
  <si>
    <t>โครงการฝึกอบรม HACCP</t>
  </si>
  <si>
    <t>19 - 22 มกราคม 2553</t>
  </si>
  <si>
    <t>วันวิทยาศาสตร์</t>
  </si>
  <si>
    <t>15 มกราคม 2553</t>
  </si>
  <si>
    <t>สัมมนาด้านความงาม:เทคนิคการเลือกผลิตภัณฑ์เครื่องสำอางและการแต่งหน้าให้สวยด้วยตนเองแบบมืออาชีพ</t>
  </si>
  <si>
    <t>สัมมนาด้านสุขภาพ:การดำเนินธุรกิจสปาและนวดไทยให้ประสบความสำเร็จ</t>
  </si>
  <si>
    <t>25 พฤษภาคม 2553</t>
  </si>
  <si>
    <t>โครงการตอบปัญหาความรู้ทางคณิตศาสตร์</t>
  </si>
  <si>
    <t xml:space="preserve"> 2 ธันวาคม 2552</t>
  </si>
  <si>
    <t>หมวดวิชาศึกษาทั่วไป</t>
  </si>
  <si>
    <t xml:space="preserve">โครงการจิตสำนึกสาธารณะเพื่อชุมชน ภาค 1/2552 </t>
  </si>
  <si>
    <t>โครงการจิตสำนึกสาธารณะเพื่อชุมชน ภาค 2/2552</t>
  </si>
  <si>
    <t>พฤศจิกายน 2552 -กุมภาพันธ์ 2553</t>
  </si>
  <si>
    <t>โครงการการจัดการความดี ภาค 1/2552</t>
  </si>
  <si>
    <t>โครงการการจัดการความดี ภาค 2/2552</t>
  </si>
  <si>
    <t>โครงการสัมมนาวิชาการเครือข่ายสถาบันอุดมศึกษาเขตภาคกลางเพื่อพัฒนาบัณฑิตอุดมคติไทย</t>
  </si>
  <si>
    <t>18 กันยายน 2552</t>
  </si>
  <si>
    <t>สัปดาห์ศึกษาทั่วไปกับการพัฒนาบัณฑิตและสังคม</t>
  </si>
  <si>
    <t>7 - 13 พฤษภาคม 2553</t>
  </si>
  <si>
    <t>โครงการค่ายพุทธบุตร</t>
  </si>
  <si>
    <t>11 - 13 ธันวาคม 2552</t>
  </si>
  <si>
    <t>โครงการสอนภาษาสเปนเพื่อการสื่อสาร</t>
  </si>
  <si>
    <t>โครงการสอนภาษาอังกฤษเพื่อเตรียมตัวสอบ TOEIC</t>
  </si>
  <si>
    <t>โครงการ Language Carnival</t>
  </si>
  <si>
    <t>14 มกราคม 2553</t>
  </si>
  <si>
    <t>โครงการแลกเปลี่ยนภาษาและวัฒนธรรมกับสมาคม HAMAKITA</t>
  </si>
  <si>
    <t>4 - 8 กุมภาพันธ์ 2553</t>
  </si>
  <si>
    <t>โครงการ DPU Matsuri</t>
  </si>
  <si>
    <t>โครงการ H &amp; T Film Festival</t>
  </si>
  <si>
    <t>3 - 7 สิงหาคม 2552</t>
  </si>
  <si>
    <t>โครงการแลกเปลี่ยนทางวัฒนธรรมระหว่างนักเรียนมัธยมศึกษาตอนปลายจากประเทศญี่ปุ่นและนักศึกษาสาขาวิชาภาษาญี่ปุ่นธุรกิจ มหาวิทยาลัยธุรกิจบัณฑิตย์</t>
  </si>
  <si>
    <t>24 - 30 สิงหาคม 2552</t>
  </si>
  <si>
    <t>โครงการ Learning English from Animation</t>
  </si>
  <si>
    <t>โครงการเตรียมความพร้อมเพื่อสอบความถนัดเฉพาะวิชาชีพ (Professional Aptitude Test: PAT) ภาษาฝรั่งเศส และภาษาญี่ปุ่น</t>
  </si>
  <si>
    <t>23 มกราคม 2553</t>
  </si>
  <si>
    <t>โครงการจัดบูทกิจกรรมทางวัฒนธรรมญี่ปุ่น</t>
  </si>
  <si>
    <t>29 - 30 สิงหาคม 2552</t>
  </si>
  <si>
    <t>ค่าย GO SMART</t>
  </si>
  <si>
    <t>29 - 31 มกราคม 2553</t>
  </si>
  <si>
    <t>นางสาวจุฑามาศ เกียรติขจรพันธุ์</t>
  </si>
  <si>
    <t xml:space="preserve">ปริญญาตรี
</t>
  </si>
  <si>
    <t>กิจกรรมแข่งขันทางวิชาการ "มนุษยศาสตร์และสังคมวิชาการครั้งที่ 1"</t>
  </si>
  <si>
    <t>รางวัลที่ 2</t>
  </si>
  <si>
    <t>มหาวิทยาลัยศรีนคริทร์วิโรฒ ประสานมิตร ร่วมกับมหาวิทยาลัยราชภัฏสวนดุสิต</t>
  </si>
  <si>
    <t>21 สิงหาคม 2552</t>
  </si>
  <si>
    <t>นายเฉลิมพล นีซัง</t>
  </si>
  <si>
    <t>กิจกรรมแข่งขันทางวิชาการ "มนุษยศาสตร์และสังคมวิชาการ    ครั้งที่ 1"</t>
  </si>
  <si>
    <t>นายศรายุทธ ม่วงสาร</t>
  </si>
  <si>
    <t>นักกีฬาบาสเกตบอล กีฬามหาวิทยาลัย ครั้งที่ 37  มหาวิทยาลัยธรรมศาสตร์</t>
  </si>
  <si>
    <t>เหรียญทอง</t>
  </si>
  <si>
    <t>สมาคมกีฬาแห่งประเทศไทย</t>
  </si>
  <si>
    <t>22-28 มกราคม 2553</t>
  </si>
  <si>
    <t>นายศิริวัฒน์ มาตยานุมัติ</t>
  </si>
  <si>
    <t>นักกีฬาแบดมินตัน กีฬามหาวิทยาลัย ครั้งที่ 37  มหาวิทยาลัยธรรมศาสตร์</t>
  </si>
  <si>
    <t>เหรียญทองแดง</t>
  </si>
  <si>
    <t>นายศุภณัฐ  เฉลิมชัยเจริญกิจ</t>
  </si>
  <si>
    <t xml:space="preserve">นายชินสุพัส สุจริต </t>
  </si>
  <si>
    <t>กิจกรรมแข่งขันทางวิชาการ"มนุษยศาสตร์และสังคมวิชาการครั้งที่ 1"</t>
  </si>
  <si>
    <t>มหาวิทยาลัยศรีนครินทร์วิโรฒประสานมิตร ร่วมกับหาวิทยาลัยราชภัฏสวนดุสิต</t>
  </si>
  <si>
    <t>นางสาวพรพิลัย จันทร์ภักดี</t>
  </si>
  <si>
    <t>นายชนะชัย  โตวิทิตวงศ์</t>
  </si>
  <si>
    <t xml:space="preserve">การแข่งขันกีฬามหาวิทยาลัย ครั้งที่ 37  </t>
  </si>
  <si>
    <t>นายกฤษดา  ตันทวีทรัพย์สิน</t>
  </si>
  <si>
    <t>เหรียญทองแดงการแข่งขันแบดมินตัน</t>
  </si>
  <si>
    <t>นายธยศ  สอนดี</t>
  </si>
  <si>
    <t>นายธนนันท์  สนั่นเครือง</t>
  </si>
  <si>
    <t>นายพิษณุ  ภักดีวงษ์</t>
  </si>
  <si>
    <t>ประกวดแผนธุรกิจชุมชนให้เป็นจริงและยั่งยืนครั้งที่ 3 ทอดมันหน่อกะลา</t>
  </si>
  <si>
    <t>สมาคมการจัดการแห่งประเทศไทย</t>
  </si>
  <si>
    <t>นายธ.ธง  หงส์เจริญ</t>
  </si>
  <si>
    <t>นายวันชัย  สี่สมประสงค์</t>
  </si>
  <si>
    <t>นางสาวสุชาลินี  วิโรจน์ยิ่งยง</t>
  </si>
  <si>
    <t>โครงการพัฒนาความรู้ธุรกิจเพื่อชุมชน "2009 SIFE Thailand National Exposition</t>
  </si>
  <si>
    <t>บริษัท KPMG ภูมิไชย</t>
  </si>
  <si>
    <t>24-26 มิ.ย. 52</t>
  </si>
  <si>
    <t>นางสาวสำรวม  สะอิ้ง</t>
  </si>
  <si>
    <t>นางสาวกนกวรรณ  รัตนปรีชาชัย</t>
  </si>
  <si>
    <t>SIFE</t>
  </si>
  <si>
    <t>นางสาวลลิลทิพย์  ล้อมสุวิชชากุล</t>
  </si>
  <si>
    <t>นางสาวดวงเดือน  คงคิด</t>
  </si>
  <si>
    <t>นางสาววาสนา  เลื่อยไธสง</t>
  </si>
  <si>
    <t>นางสาวรุ้ง  แสงแก้ว</t>
  </si>
  <si>
    <t>นางสาวมณีรัตน์  ภักดิ์ใส</t>
  </si>
  <si>
    <t>นางสาวจุฑาทิพย์  ทวนคง</t>
  </si>
  <si>
    <t>นางสาวพรพิมล  วงศ์วิสุทธากร</t>
  </si>
  <si>
    <t>นางสาวพรชีรา  พัวโสพิศ</t>
  </si>
  <si>
    <t>นางสาวนลินศรณ์  ตันติชัยพัศ</t>
  </si>
  <si>
    <t>นางสาวศวิตา  ศรีวิลัยสกุล</t>
  </si>
  <si>
    <t>นายกิตติพล  เรพิทักษ์วงศ์</t>
  </si>
  <si>
    <t>นายกำพล  ผิวพรรณงาม</t>
  </si>
  <si>
    <t>นายปิยดล  พรหมสนิท</t>
  </si>
  <si>
    <t>บาสเกตบอล</t>
  </si>
  <si>
    <t>เหรีญทอง</t>
  </si>
  <si>
    <t>นายดร'พันธ์  อภิรมย์วิไล</t>
  </si>
  <si>
    <t>นายบัณฑิต  หลักหาญ</t>
  </si>
  <si>
    <t>นานายบัณฑิต  หลักหาญ</t>
  </si>
  <si>
    <t>นาวสาวชนัดดา  ชยพิภพ</t>
  </si>
  <si>
    <t>นาวสาวอังศณา  อ่วมทอง</t>
  </si>
  <si>
    <t>นางสาวรติพร  นาคสามัคคี</t>
  </si>
  <si>
    <t>นายพงศ์พิสุทธิ์  ปาลกะวงศ์</t>
  </si>
  <si>
    <t>ว่ายน้ำ</t>
  </si>
  <si>
    <t>นางสาวจันทรภรณ์ สร้อยเสม</t>
  </si>
  <si>
    <t>การแข่งขันตอบปัญหาวิชาการด้านบริหารธุรกิจ(การบริหารธุรกิจระหว่างประเทศ)งานราชมงคงคลสร้างคนสู่งาน 2553</t>
  </si>
  <si>
    <t>มหาวิทยาลัยเทคโนโลยีราชมงคล</t>
  </si>
  <si>
    <t>โครงการนครหลวงไทย อนุรักษ์เอกลักษณ์ไทย : การประกวดมารยาทไทย</t>
  </si>
  <si>
    <t>ธนาคารนครหลวงไทย</t>
  </si>
  <si>
    <t>นางสาวนารินทร์ สารบุญมา</t>
  </si>
  <si>
    <t>นางสาวพนิดา ศรีรอต</t>
  </si>
  <si>
    <t>รางวัลนักศึกษาดีเด่นด้านพระพุทธศาสนา</t>
  </si>
  <si>
    <t>พุทธิกสมาคมแห่งชาติ ในพระบรมราชูปถัมภ์</t>
  </si>
  <si>
    <t>นางสาวพนิดา ศรีรอด</t>
  </si>
  <si>
    <t>เกียรติบัตรประกวดสุนทรพจน์อุดมศึกษาเฉลิมพระเกียรติ ครั้งที่ 10</t>
  </si>
  <si>
    <t>เกียรติบัตรประกวดสุนทรพจน์อุดมศึกษาเฉลิมพระเกียรติ ครั้งที่ 9</t>
  </si>
  <si>
    <t>สมาคมศิษย์เก่าจุฬาลงกรณ์มหาวิทยาลัยในพระบรมราชูปถัมภ์</t>
  </si>
  <si>
    <t>ส.ค 52</t>
  </si>
  <si>
    <t xml:space="preserve"> โครงการนครหลวงไทย อนุรักษ์เอกลักษณ์ไทย : การประกวดมารยาทไทย</t>
  </si>
  <si>
    <t>นายบวรพงษ์  ทองพีรพันธุ์</t>
  </si>
  <si>
    <t>นายชัยชาญ ลิขสิทธ์วัฒนกุล</t>
  </si>
  <si>
    <t>นายเทอดไทย ปุริสมัย</t>
  </si>
  <si>
    <t>นายฉัตรกัมพล  สมิตะสิริ</t>
  </si>
  <si>
    <t>นายพาตน เผ่าประพัฒน์</t>
  </si>
  <si>
    <t>นายรัตนฉัตร ปานอร่าม</t>
  </si>
  <si>
    <t>การแข่งขันกีฬามหาวิทยาลัยแห่งประเทศไทย ครั้งที่ 36 ณ มหาวิทยาลัยรามคำแหง</t>
  </si>
  <si>
    <t>เหรียญเงิน ฟรีสไตล์ 4*100 เมตร</t>
  </si>
  <si>
    <t>มหาวิทยาลัยรามคำแหง</t>
  </si>
  <si>
    <t>11-18 มกราคม 2553</t>
  </si>
  <si>
    <t>เหรียญทอง ผลัดผสม 4*200 เมตร</t>
  </si>
  <si>
    <t>นายอมรเทพ เพียรพร้อม</t>
  </si>
  <si>
    <t>หุ่นยนต์ ABU</t>
  </si>
  <si>
    <t>รางวัลชนะเลิศการแข่งขันหุ่นยนต์ ABU ชิงชนะเลิศประเทศไทย ประจำปี 2552</t>
  </si>
  <si>
    <t>สำนักงานคณะกรรมการอาชีวศึกษาและสมาคมส่งเสริมเทคโนโลยี (ไทย-ญี่ปุ่น)</t>
  </si>
  <si>
    <t>13-14 มิ.ย. 52</t>
  </si>
  <si>
    <t>รางวัล Special Award (Panasonic System Solutions Japan Co., Ltd)</t>
  </si>
  <si>
    <t>สหภาพวิทยุและโทรศัศน์แห่งภูมิภาคเอเซียและแปซิฟิก (Asia-Pacific Broadcasting Union)</t>
  </si>
  <si>
    <t>20-24 ส.ค. 52</t>
  </si>
  <si>
    <t>นายชิดชัย มั่นใจ</t>
  </si>
  <si>
    <t>กีฬายูลีก (ประเภทบาสเก็ตบอลประเภททีม)</t>
  </si>
  <si>
    <t>หนังสือพิมพ์ The Nation ร่วมกับมหาวิทยาลัยสยาม</t>
  </si>
  <si>
    <t>ก.ย. - พ.ย. 52</t>
  </si>
  <si>
    <t>รางวัลรองชนะเลิศอันดับ 1 ประเภทเทคนิคยอดเยี่ยม</t>
  </si>
  <si>
    <t>8 ก.ย. 52</t>
  </si>
  <si>
    <t xml:space="preserve">ประกวดแผนพัฒนาชุมชน </t>
  </si>
  <si>
    <t xml:space="preserve">รางวัลพระราชทาน"ลูกที่มีความกตัญญูกตเวทีอย่างสูงต่อแม่"
</t>
  </si>
  <si>
    <t xml:space="preserve">สภาสังคมสงเคราะห์แห่งประเทศไทย
</t>
  </si>
  <si>
    <t xml:space="preserve">เหรียญเงินการแข่งขันเทควันโด
</t>
  </si>
  <si>
    <t xml:space="preserve">ชั้นปีที่ 4  </t>
  </si>
  <si>
    <t>จำนวนนักศึกษาหรือศิษย์เก่าที่ได้รางวัล ประเภท 4 ศิลปวัฒนธรรม     5     คน</t>
  </si>
  <si>
    <t>การศึกษาเปรียบเทียบการบริหารสินเชื่อระหว่างธนาคารพาณิชย์ขนาดใหญ่กับธนาคารพาณิชย์ขนาดกลาง</t>
  </si>
  <si>
    <t>15/2/2553-14/9/2553</t>
  </si>
  <si>
    <t>ผลกระทบของความสัมพันธ์ระหว่างธนาคารพาณิชย์และบริษัทที่มีผลต่อการปรับโครงสร้างกิจกรรมของบริษัทจดทะเบียนในประเทศไทย</t>
  </si>
  <si>
    <t>ผศ.ดร.พิรุณา พลศิริ และ
ผศ.ดร.ฐิติมา สิทธิพงษ์พานิช</t>
  </si>
  <si>
    <t>10/9/2552-10/5/2553</t>
  </si>
  <si>
    <t>การวางแผนการเงินส่วนบุคคลเพื่อวัยเกษียณอายุ ของครูโรงเรียนสังกัด กรุงเทพมหานคร</t>
  </si>
  <si>
    <t>อ.พัฒนี  ทองพึง</t>
  </si>
  <si>
    <t>20/11/2552-19/7/2553</t>
  </si>
  <si>
    <t>อ.วริศรา  แหลมทอง</t>
  </si>
  <si>
    <t xml:space="preserve">การทบทวนวรรณกรรมอย่างเป็นระบบ เรื่อง การศึกษาต้นทุนทางเศรษฐศาสตร์ของการสูบบุหรี่ </t>
  </si>
  <si>
    <t>16/4/2553-13/6/2553</t>
  </si>
  <si>
    <t>การศึกษาความสัมพันธ์ระหว่างระดับความเป็นทางการ การกระจายอำนาจ และระดับนวัตกรรมองค์กร</t>
  </si>
  <si>
    <t>สค.2552 - มิย.2553</t>
  </si>
  <si>
    <t>สมรรถนะในปัจจุบันของผู้จัดการฝ่ายบริหารทรัพยากรบุคคลในกลุ่มธนาคารพาณิชย์ในประเทศไทย</t>
  </si>
  <si>
    <t>ผศ.เกื้อจิตร ชีระกาญจน์</t>
  </si>
  <si>
    <t>กค.2552 - มิย.2553</t>
  </si>
  <si>
    <t>การสร้างองค์กรแห่งการเรียนรู้ในอุตสาหกรรมค้าปลีกในประเทศไทย: กรณีศึกษา บริษัทพัฒนพิบูล จำกัด (มหาชน)</t>
  </si>
  <si>
    <t>ดร.เอกพงศ์ กิตติสาร</t>
  </si>
  <si>
    <t>ธค.2552 - ตค.2553</t>
  </si>
  <si>
    <t>ทัศนคติและพฤติกรรมการใช้ความคิดเชิงสร้างสรรค์ของนักศึกษามหาวิทยาลัย</t>
  </si>
  <si>
    <t>ดร.สาวิตรี  สุทธิจักร์</t>
  </si>
  <si>
    <t>ปัญญาสมาพันธ์เพื่อการวิจัยความเห็นสาธารณะแห่งชาติแห่งประเทศไทย</t>
  </si>
  <si>
    <t>ก.ย. 52-พ.ย. 52</t>
  </si>
  <si>
    <t>ปัจจัยที่มีผลต่อการออกแบบและบริหารจัดการทรัพยากรกายภาพ กรณีศึกษาโรงแรมขนาดกลางในเขตจังหวัดแนวพื้นที่เศรษฐกิจตะวันออก - ตะวันตก</t>
  </si>
  <si>
    <t>อ.อรุณ  ศิริจานุสรณ์,
อ.จุล  ธนศรีวนิชชัย</t>
  </si>
  <si>
    <t>นวัตกรรมการสร้างรูปแบบการตลาดสมัยใหม่ 
เพื่อการพัฒนาอสังหาริมทรัพย์กรณีศึกษา โรงแรมขนาดกลางในเขตจังหวัดแนวพื้นที่เศรษฐกิจตะวันออก-ตะวันตก</t>
  </si>
  <si>
    <t>ปัจจัยที่มีผลต่อการเลือกที่ตั้งโรงงานในเขตพื้นที่อุตสาหกรรมของผู้ประกอบการ กรณีศึกษาจังหวัดฉะเชิงเทรา และจังหวัดปราจีนบุรี</t>
  </si>
  <si>
    <t>อ.ศิรัตน์  แจ้งรักษ์สกุล</t>
  </si>
  <si>
    <t>ปัจจัยที่มีผลต่ออุตสาหกรรมขนาดกลางและขนาดเล็กในการมุ่งระบบการผลิตแบบลีน</t>
  </si>
  <si>
    <t>โครงการการศึกษาการนำระบบการเงินแบบ SHARED-OWNERSHIP SCHEME มาใช้กับโครงการที่อยู่อาศัยสำหรับผู้มีรายได้น้อย</t>
  </si>
  <si>
    <t xml:space="preserve">ผศ.ชนะใจ  เดชวิทยาพร,
อ.ชลิดา  กาญจนจูฑะ
อ.อรุณ  ศิริจานุสรณ์, 
อ.กรชศา  อธิสินจงกล, 
อ.ศศิรดา  โรหิตชาติ, 
อ.ไผ่งาม  เศรษฐบุตร, 
อ.สุภาพ วงศ์ศรีสุนทร,
อ.จุล ธนศรีวนิชชัย,
ผศ.ยุวดี  ภู่สำลี,
อ.กุลทิวา  โซ่เงิน,
อ.นวพงศ์  ตัณฑดิลก
</t>
  </si>
  <si>
    <t>ก.ย. 52 - มี.ค.53</t>
  </si>
  <si>
    <t>โครงการการศึกษาการระบบประกันสินเชื่อที่อยู่อาศัยสำหรับผู้มีรายได้น้อย</t>
  </si>
  <si>
    <t>อาจารย์ศิรัตน์ แจ้งรักษ์สกุล</t>
  </si>
  <si>
    <t>การสำรวจการประยุกต์และผลที่ได้จากการนำระบบการผลิตโตโยต้าใช้ในอุตสาหกรรมชิ้นส่วนยานยนต์</t>
  </si>
  <si>
    <t>ผู้ช่วยศาสตราจารย์ผ่องใส เพ็ชรรักษ์ และอาจารย์ศิรัตน์ แจ้งรักษ์สกุล</t>
  </si>
  <si>
    <r>
      <rPr>
        <u/>
        <sz val="13"/>
        <rFont val="Browallia New"/>
        <family val="2"/>
      </rPr>
      <t>ดร.นพพร ศรีวรวิไล</t>
    </r>
    <r>
      <rPr>
        <sz val="13"/>
        <rFont val="Browallia New"/>
        <family val="2"/>
      </rPr>
      <t xml:space="preserve">, ดร.อดิศร ณ อุบล, </t>
    </r>
    <r>
      <rPr>
        <u/>
        <sz val="13"/>
        <rFont val="Browallia New"/>
        <family val="2"/>
      </rPr>
      <t>อ.จิรพล จิรไกรศิริ</t>
    </r>
  </si>
  <si>
    <r>
      <t xml:space="preserve">ดร.รังสิต ศรจิตติ </t>
    </r>
    <r>
      <rPr>
        <u/>
        <sz val="13"/>
        <rFont val="Browallia New"/>
        <family val="2"/>
      </rPr>
      <t>ผศ.ดร.ฐิติมา สิทธิพงษ์พานิช</t>
    </r>
    <r>
      <rPr>
        <sz val="13"/>
        <rFont val="Browallia New"/>
        <family val="2"/>
      </rPr>
      <t xml:space="preserve"> และ </t>
    </r>
    <r>
      <rPr>
        <u/>
        <sz val="13"/>
        <rFont val="Browallia New"/>
        <family val="2"/>
      </rPr>
      <t xml:space="preserve">ผศ.ดร.พิรุณา (พลศิริ) ไบโลวัส </t>
    </r>
  </si>
  <si>
    <t xml:space="preserve">หลักการทางแนวความคิดชุมชนที่พอเพียง  </t>
  </si>
  <si>
    <t>ผศ.ชนะใจ เดชวิทยาพร และ
อาจารย์อรุณ ศิริจานุสรณ์</t>
  </si>
  <si>
    <t xml:space="preserve">  ก.พ. 53</t>
  </si>
  <si>
    <t>BANK CONNECTIONS IN THAILAND: THE BENEFIT OR COST?</t>
  </si>
  <si>
    <t>ผศ.ดร.ฐิติมา สิทธิพงษ์พานิช</t>
  </si>
  <si>
    <t>International Seminar on the Edge of Management and Economic Reform, Sakon Nakhon Rajabhat University</t>
  </si>
  <si>
    <t>6 สิงหาคม 2552</t>
  </si>
  <si>
    <t>Corporate Distress Prediction Models Using Governance and Financial Variables: Evidence from Thai Listed Firms during the East Asian Economic Crisis</t>
  </si>
  <si>
    <r>
      <rPr>
        <u/>
        <sz val="13"/>
        <rFont val="Browallia New"/>
        <family val="2"/>
      </rPr>
      <t>Piruna Polsiri</t>
    </r>
    <r>
      <rPr>
        <sz val="13"/>
        <rFont val="Browallia New"/>
        <family val="2"/>
      </rPr>
      <t xml:space="preserve"> and Kingkarn Sookhanaphibarn</t>
    </r>
  </si>
  <si>
    <t>Journal of Economics and Management 5 (2009), 273-304</t>
  </si>
  <si>
    <t>การจัดการการเงินส่วนบุคคล : มุมมองในแง่การพัฒนารูปแบบ</t>
  </si>
  <si>
    <t>อ.จันทร์เพ็ญ  บุญฉาย</t>
  </si>
  <si>
    <t>การประชุมวิชาการการบริหารและการจัดการครั้งที่ 5</t>
  </si>
  <si>
    <t>22 ตุลาคม 2552</t>
  </si>
  <si>
    <t>Do connections affect a firm’s investment behaviour? Evidence from the restructuring of Thai financial institutions</t>
  </si>
  <si>
    <t>ESRC Seminar Series</t>
  </si>
  <si>
    <t>5 มิถุนายน 2552</t>
  </si>
  <si>
    <t>โครงสร้างการถือหุ้นแบบกระจุกตัว สายสัมพันธ์ทางการเมือง และความล้มเหลวของสถาบันการเงิน</t>
  </si>
  <si>
    <t>ผศ.ดร.พิรุณา พลศิริ</t>
  </si>
  <si>
    <t>Thailand Research Expo 2009</t>
  </si>
  <si>
    <t>26-30 สิงหาคม 2552</t>
  </si>
  <si>
    <t>The Conditions and Factors Associated with Successful Female Leadership in Thailand: a Conceptual Framework</t>
  </si>
  <si>
    <r>
      <t xml:space="preserve">Wanida Phondej, </t>
    </r>
    <r>
      <rPr>
        <u/>
        <sz val="13"/>
        <rFont val="Browallia New"/>
        <family val="2"/>
      </rPr>
      <t>Akkapong Kittisarn</t>
    </r>
    <r>
      <rPr>
        <sz val="13"/>
        <rFont val="Browallia New"/>
        <family val="2"/>
      </rPr>
      <t>, and Philip A. Neck</t>
    </r>
  </si>
  <si>
    <t>Review of International Comparative Management, 2010, vol.11, issue 1,  page 52-65</t>
  </si>
  <si>
    <t>ทัศนคติและภาพลักษณ์ของชายไทยกลุ่มเมโทรเซ็กชวลที่มีต่อพฤติกรรมการซื้อเครื่องแต่งกาย</t>
  </si>
  <si>
    <t>ดร. นันทสารี สุขโต</t>
  </si>
  <si>
    <t>Diqilzl Collection ของ สกอ./</t>
  </si>
  <si>
    <t>7 พ.ค.2553</t>
  </si>
  <si>
    <t>The Importance of Copentive Environment Varibles in Financial Performance of tourism Idustry</t>
  </si>
  <si>
    <r>
      <t xml:space="preserve">TZU-Ching Lin &amp; </t>
    </r>
    <r>
      <rPr>
        <u/>
        <sz val="13"/>
        <rFont val="Browallia New"/>
        <family val="2"/>
      </rPr>
      <t>Nuntasaree Sukato</t>
    </r>
  </si>
  <si>
    <t>ISBN : 978-0-9864591-7.7
( Online Database)</t>
  </si>
  <si>
    <t>25-28 ม.ค. 2553</t>
  </si>
  <si>
    <t>การพัฒนาอาคารชุดพักอาศัยเขตศูนย์กลางธุรกิจกรุงเทพมหานครกับการดำเนินการศึกษาวิเคราะห์ผลกระทบสิ่งแวดล้อม</t>
  </si>
  <si>
    <t>อ.อรุณ  ศิริจานุสรณ์</t>
  </si>
  <si>
    <t>วารสารสุทธิปริทัศน์</t>
  </si>
  <si>
    <t>ปีที่ 24 ฉบับที่ 72 มกราคม-เมษายน 2553 หน้า 7</t>
  </si>
  <si>
    <t>Confirmatory Factor Analysis Model of Corporate Social Responsibility : Labor Practices</t>
  </si>
  <si>
    <t>ดร.นพพร  ศรีวรวิไล</t>
  </si>
  <si>
    <t>การประชุมวิชาการระดับนานาชาติทางด้านมนุษยศาสตร์และสังคมศาสตร์ ครั้งที่ 2</t>
  </si>
  <si>
    <t>Evaluating the Impacts of the Rayong's Environmental Treatment and Control Plan</t>
  </si>
  <si>
    <t>อาจารย์ ดร.อาทร จิตสุนทรชัยกุล</t>
  </si>
  <si>
    <t>การนำเสนอผลงานวิจัยแห่งชาติ 2552 (Thailand Research Expo 2009)</t>
  </si>
  <si>
    <t>30 ส.ค. 2552</t>
  </si>
  <si>
    <t>ปัจจัยที่มีผลต่อการเลือกที่ตั้งโรงงานในเขตพื้นที่อุตสาหกรรมของผู้ประกอบการ: กรณีศึกษาจังหวัดฉะเชิงเทราและจังหวัดปราจีนบุรี</t>
  </si>
  <si>
    <t>การประชุมวิชาการการบริหารและการจัดการ ครั้งที่ 5 มหาวิทยาลัยธุรกิจบัณฑิตย์</t>
  </si>
  <si>
    <t>21 - 22 ต.ค. 2552</t>
  </si>
  <si>
    <t xml:space="preserve">Risks Management and Mitigation in the Construction Project Procurement Process </t>
  </si>
  <si>
    <t>อ.อรุณ ศิริจานุสรณ์</t>
  </si>
  <si>
    <t>วารสารศรีปทุมปริทัศน์ ปีที่ 9 ฉบับที่ 2 เดือน ก.ค. - ธ.ค. 52 หน้า 52</t>
  </si>
  <si>
    <t>ก.ค. - ธ.ค. 52</t>
  </si>
  <si>
    <t>Study to Environmental Impact Assessment: Bangkok CBD Residential Condominiums Development</t>
  </si>
  <si>
    <t>วารสารสุทธิปริทรรศน์</t>
  </si>
  <si>
    <t>ม.ค.-เม.ย.2553</t>
  </si>
  <si>
    <t>The Relationship at Buddhist Economic toward to Sufficiency Theory</t>
  </si>
  <si>
    <t>วารสารจุฬาลงกรณ์ปริทรรศน์</t>
  </si>
  <si>
    <t>กรกฎาคม - กันยายน 2552</t>
  </si>
  <si>
    <t>อาจารย์ที่ปรึกษาวิทยานิพนธ์ระดับปริญญาเอก</t>
  </si>
  <si>
    <t xml:space="preserve">Université de Franche-Comté </t>
  </si>
  <si>
    <t>24 พฤศจิกายน 2551 เป็นต้นไป</t>
  </si>
  <si>
    <t>กรรมการสอบปากเปล่าวิทยานิพนธ์</t>
  </si>
  <si>
    <t>มหาวิทยาลัยราชภัฎวไลยอลงกรณ์</t>
  </si>
  <si>
    <t>ดร.นันทสารี  สุขโต</t>
  </si>
  <si>
    <t>Research Co-Supervisor</t>
  </si>
  <si>
    <t>University of South Australi, Adelaide, 
SA 5000, Australia</t>
  </si>
  <si>
    <t>19 เม.ย.2553</t>
  </si>
  <si>
    <t>ผศ.ไพจิตร  รักเกียรติ</t>
  </si>
  <si>
    <t>ผู้ทรงคุณวุฒิในคณะกรรมการกำกับ
มาตรฐานวิชาการสาขาวิชา การเลขานุการ
เพื่อพิจารณาอนุมัติข้อสอบไล่และเค้าโครง
รายวิชาต่างๆ ภาค 1/2552</t>
  </si>
  <si>
    <t>มหาวิทยาลัยพายัพ</t>
  </si>
  <si>
    <t>31 ส.ค.2552</t>
  </si>
  <si>
    <t>ผู้ทรงคุณวุฒิในคณะกรรมการกำกับมาตรฐานวิชาการสาขาวิชาการเลขานุการพิจารณาอนุมัติข้อสอบ</t>
  </si>
  <si>
    <t>คณะบริหารธุรกิจ  มหาวิทยาลัยพายัพ</t>
  </si>
  <si>
    <t>อาจารย์ภารณี       จินดารัตนวรกุล</t>
  </si>
  <si>
    <t>คณะกรรมการจัด TQF กลุ่มสาขาวิชาการบริหารสำนักงาน</t>
  </si>
  <si>
    <t>อาจารย์วีรพล สวรรค์พิทักษ์</t>
  </si>
  <si>
    <t>โรงเรียนน้อยนพคุณ/โรงเรียนสายน้ำผึ้ง</t>
  </si>
  <si>
    <t>7ม.ค.53/7ก.พ.53</t>
  </si>
  <si>
    <t>สมาคมส่งเสริมเทคโนโลยี (ไทย-ญี่ปุ่น): บริษัท ไทยยูไนเตด เฟรม จำกัด</t>
  </si>
  <si>
    <t>พ.ค. - ก.ค. 2552</t>
  </si>
  <si>
    <t>อาจารย์ปเนต เสรีรังสรรค์</t>
  </si>
  <si>
    <t>โรงเรียนวัดน้อยนพคุณ</t>
  </si>
  <si>
    <t>7 ม.ค. 2553</t>
  </si>
  <si>
    <t>ที่ปรึกษา/ กรรมการวิทยานิพนธ์ภายนอกมหาวิทยาลัย</t>
  </si>
  <si>
    <t>คณะสถาปัตยกรรมศาสตร์และการผังเมือง มหาวิทยาลัยธรรมศาสตร์</t>
  </si>
  <si>
    <t>9 เม.ย. 53</t>
  </si>
  <si>
    <t>2)</t>
  </si>
  <si>
    <t>10 เม.ย. 53</t>
  </si>
  <si>
    <t>10เม.ย. 53</t>
  </si>
  <si>
    <t>ดร.จินตนัย ไพรสณฑ์</t>
  </si>
  <si>
    <t>ม.เทคโนโลยีพระจอมเกล้าพระนครเหนือ</t>
  </si>
  <si>
    <t>คณะกรรมการการพัฒนาหลักสูตรวิทยาศาสตรบัณฑิต</t>
  </si>
  <si>
    <t>ม.เทคโนโลยีราชมงคลตะวันออก วิทยาเขตจันทบุรี</t>
  </si>
  <si>
    <t>อ.นรภัทร  จันทร์ผ่อง</t>
  </si>
  <si>
    <t>โรงเรียนสายน้ำผึ้ง</t>
  </si>
  <si>
    <t>9 ก.พ.2553</t>
  </si>
  <si>
    <t>อ.เข็มเพชร  เจริญรัตน์</t>
  </si>
  <si>
    <t>ผศ.ชนะใจ  เดชวิทยาพร</t>
  </si>
  <si>
    <t>ที่ปรึกษาติดตามการดำเนินงาน</t>
  </si>
  <si>
    <t>กรมพัฒนาฝีมือแรงงาน</t>
  </si>
  <si>
    <t>กันยายน 2552-กุมภาพันธ์ 2553</t>
  </si>
  <si>
    <t>ผศ.ยุวดี  ภู่สำลี</t>
  </si>
  <si>
    <t>พรบ.ส่งเสริมการพัฒนาฝีมือแรงงาน</t>
  </si>
  <si>
    <t>อ.อมรัตน์  พ่วงศิริ</t>
  </si>
  <si>
    <t>อ.อัครเศรษฐ์  ตินตะโมระ</t>
  </si>
  <si>
    <t>อ.โสมสกาว สนิทวงศ์ ณ อยุธยา</t>
  </si>
  <si>
    <t>กรมส่งเสริมอุตสาหกรรม</t>
  </si>
  <si>
    <t>31 ก.ค. - 7 ก.ย. 2552/15 ก.ค. - 15 ก.ย. 2552</t>
  </si>
  <si>
    <t>สมาคมส่งเสริมเทคโนโลยี (ไทย-ญี่ปุ่น): บริษัท ชาติสิริอุตสาหกรรม จำกัด/บริษัท ไมโครการปัก จำกัด</t>
  </si>
  <si>
    <t>7 มกราคม 2553</t>
  </si>
  <si>
    <t>โครงการบรรยายบทบาทและความสำคัญของการค้าระหว่างประเทศ</t>
  </si>
  <si>
    <t>7 มกราคม 2553, 9 กุมภาพันธ์ 2553</t>
  </si>
  <si>
    <t>โครงการประกวดเรียงความ</t>
  </si>
  <si>
    <t>ธ.ค.52 - ม.ค.53</t>
  </si>
  <si>
    <t>โครงการปาฐกถาธุรกิจ เรื่อง พลังความคิด....สู่เศรษฐกิจสร้างสรรค์</t>
  </si>
  <si>
    <t>22 มิถุนายน 2552</t>
  </si>
  <si>
    <t>โครงการผลการติดตามการดำเนินงานตามพระราชบัญญัติส่งเสริมการพัฒนา กรมฝีมือแรงงาน จากกรมพัฒนาฝีมือแรงงาน</t>
  </si>
  <si>
    <t>24 ก.พ.2553</t>
  </si>
  <si>
    <t>โครงการ DPU Finance Day ครั้งที่ 3 "TSI Investment Simulation"</t>
  </si>
  <si>
    <t>11 มกราคม 2553</t>
  </si>
  <si>
    <t>โครงการสัมมนาร่วมกับตลาดหลักทรัพย์แห่งประเทศไทย</t>
  </si>
  <si>
    <t>26 สิงหาคม 2552</t>
  </si>
  <si>
    <t>โครงการสืบสานความดี</t>
  </si>
  <si>
    <t>27 ก.ค. 30 ก.ย.52</t>
  </si>
  <si>
    <t>0</t>
  </si>
  <si>
    <t>โครงการอบรมทางวิชาการ "การบริหารศูนย์ลูกค้าสัมพันธ์" รุ่นที่ 6</t>
  </si>
  <si>
    <t>6-7 ก.พ.53</t>
  </si>
  <si>
    <t>โครงการอบรมส่งเสริมวิชาชีพเพื่อการส่งออก เรื่อง "กลยุทธ์การดำเนินธุรกิจเพื่อการส่งออก"</t>
  </si>
  <si>
    <t>3 กุมภาพันธ์ 2553</t>
  </si>
  <si>
    <t>เครื่องมือในการบริหารจัดการระบบผลิต</t>
  </si>
  <si>
    <t>โครงการจัดทำที่คั่นหนังสือที่มีรายละเอียดของงานวิจัย</t>
  </si>
  <si>
    <t>2 - 6 เม.ย.53</t>
  </si>
  <si>
    <t>โครงการสำรวจนิสัยรักการอ่าน</t>
  </si>
  <si>
    <t>โครงการสำรวจระดับรักการอ่านของเยาวชน</t>
  </si>
  <si>
    <t>ผศ.ดร.พิรุณา (พลศิริ) ไบโลวัส</t>
  </si>
  <si>
    <t>บุคลากรดีเด่นด้านวิชาการ</t>
  </si>
  <si>
    <t>5 พฤศจิกายน 2552</t>
  </si>
  <si>
    <t>มหาวิทยาลัยศรีนครินทร์วิโรฒประสานมิตร ร่วมกับมหาวิทยาลัยราชภัฏสวนดุสิต</t>
  </si>
  <si>
    <t>การแข่งขันตอบปัญหาวิชาการด้านบริหารธุรกิจ (การบริหารธุรกิจระหว่างประเทศ)งานราชมงคงคลสร้างคนสู่งาน 2553</t>
  </si>
  <si>
    <t xml:space="preserve">ดาบไทย 4 เหรียญทอง  </t>
  </si>
  <si>
    <t>จำนวนนักศึกษาหรือศิษย์เก่าที่ได้รางวัล ประเภท 2 คุณธรรม   -     คน</t>
  </si>
  <si>
    <t>ม.ราชภัฏหมู่บ้านจอมบึง</t>
  </si>
  <si>
    <t xml:space="preserve"> 3-4 กันยายน 2552</t>
  </si>
  <si>
    <t xml:space="preserve">กรรมการและเลขานุการประเมินคุณภาพภายใน ระดับสถาบัน
</t>
  </si>
  <si>
    <t>รศ.ดร.สรชัย  พิศาลบุตร</t>
  </si>
  <si>
    <t>ตลอดปีการศึกษา 2552</t>
  </si>
  <si>
    <t>อาจารย์สุพรรณิกา  กุสุมาวลี</t>
  </si>
  <si>
    <t>1,3</t>
  </si>
  <si>
    <t>อาจารย์กรุณา  ศรีนภาวงศ์</t>
  </si>
  <si>
    <t>มิถุนายน - กันยายน 2552</t>
  </si>
  <si>
    <t>มิถุนายน  - กันยายน 2552</t>
  </si>
  <si>
    <t>กรอบคุณวุฒิทางการศึกษา</t>
  </si>
  <si>
    <t>ศ.ดร.ไพฑูรย์  สินลารัตน์</t>
  </si>
  <si>
    <t>สภาการศึกษา</t>
  </si>
  <si>
    <t>สำรวจความพึงพอใจของประชาชนชาวกรุงเทพมหานครที่มีต่อการบริหารตามนโยบายของกรุงเทพฯลฯ(ครั้งที่ 2) ประเมิน ม.ร.ว.สุขุมพันธุ์ บริพัทธ์</t>
  </si>
  <si>
    <t>กทม.</t>
  </si>
  <si>
    <t>การสำรวจความเห็นของประชาชนต่อการดำเนินนโยบายและมาตรการทางการเงินของธนาคารแห่งประเทศไทย</t>
  </si>
  <si>
    <t>ธนาคารแห่งประเทศไทย</t>
  </si>
  <si>
    <t>การสำรวจความคิดเห็นและพฤติกรรมเกี่ยวกับการใช้บริการหรือซื้อสินค้าจากร้านค้าปลีกของผู้บริโภคในแต่ละภูมิภาคของประเทศไทย</t>
  </si>
  <si>
    <t>สำนักวิจัยและพัฒนาการตลาด บริษัท ซีพีออลล์ จำกัด (มหาชน)</t>
  </si>
  <si>
    <t xml:space="preserve">จุดเปลี่ยนอุดมศึกษาภาครัฐของไทย : 15 ปีที่ผ่านมากับปัจจุบันและอนาคต </t>
  </si>
  <si>
    <t>ดร.เยาวลักษณ์  ราชแพทยาคม
นันทวัน  รามเดชะ
พัชรินทร์  บุญเทียม</t>
  </si>
  <si>
    <t>รูปแบบการดำเนินชีวิตของนักศึกษามหาวิทยาลัยธุรกิจบัณฑิตย์ ปีการศึกษา 2552</t>
  </si>
  <si>
    <t>ดร.เยาวลักษณ์  ราชแพทยาคม</t>
  </si>
  <si>
    <t>ค่าใช้จ่ายเพื่อการศึกษาของนักเรียนนักศึกษา อำเภอปราณบุรี  จังหวัดประจวบคีรีขันธ์</t>
  </si>
  <si>
    <t>ดร.กมลทิพย์  อาร์ธอส</t>
  </si>
  <si>
    <t xml:space="preserve"> 2 เมษายน 2553</t>
  </si>
  <si>
    <t>โครงการสำรวจสถานประกอบการบรรจุก๊าซปิโตรเลียมเหลว (LPG) ในแต่ละภูมิภาคของประเทศไทย</t>
  </si>
  <si>
    <t>อ.เกียรติศักดิ์  พาชิยานุกูล</t>
  </si>
  <si>
    <t>สถาบันปิโตรเลียมแห่งประเทศไทย</t>
  </si>
  <si>
    <t>พฤติกรรมการใช้บริการไปรษณีย์</t>
  </si>
  <si>
    <t>อ.มนฤดี  กีรติพรานนท์</t>
  </si>
  <si>
    <t>ไปรษณีย์ไทย</t>
  </si>
  <si>
    <t>สิงหาคม 2552-11 พฤศจิกายน 2552</t>
  </si>
  <si>
    <t xml:space="preserve">ดร.เยาวลักษณ์ ราชแพทยาคม </t>
  </si>
  <si>
    <t xml:space="preserve">มหาวิทยาลัยกับตลาดแรงงาน : การพัฒนาความร่วมมือ เพื่อลดวิกฤตภาวะการมีงานทำของกำลังคนระดับสูง </t>
  </si>
  <si>
    <t>วารสาร สออ. ASAIHL-Thailand Journal Vo.1, 2009 (ISSN-0975) 164-175</t>
  </si>
  <si>
    <t>June 2009</t>
  </si>
  <si>
    <t>21-22 ตุลาคม 2552</t>
  </si>
  <si>
    <t xml:space="preserve">ดร.เยาวลักษณ์  ราชแพทยาคม </t>
  </si>
  <si>
    <t xml:space="preserve">University - Industry Linkage for Educational Development and Employment Promotion </t>
  </si>
  <si>
    <t>Jawalaksana Rachapaetayakom</t>
  </si>
  <si>
    <t>Conference on Higher Education Research and Development Looking Beyond globalization Organized by DPU in collaborative with OHEC, OEC, SEAMEO RIHED and the Thai POD Network</t>
  </si>
  <si>
    <t>Financing of Thai Higher Education : Disparities in the Government Financing of Public and Private Universities</t>
  </si>
  <si>
    <t>Dr.Kesorn Chinnamethipitak</t>
  </si>
  <si>
    <t>International Conference on Higher Education Research and Development (IHERD 2009) : Looking Beyoud Globalization organiaed by Dhurakij Pundit University in collaboration with Commission on Higher Education, Office of the Education Council, SEAMEO RIHED and Thai POD Network</t>
  </si>
  <si>
    <t>9-12 กรกฏาคม 2552</t>
  </si>
  <si>
    <t>สถานภาพอุดมศึกษาไทยในช่วงเปลี่ยนผ่านสู่เศรษฐกิจแห่งความรู้</t>
  </si>
  <si>
    <t>ดร.เกษร ชินเมธีพิทักษ์</t>
  </si>
  <si>
    <t>วารสาร สออ. ประเทศไทย ปีที่ 13 ฉบับที่ 1 เดือนกุมภาพันธ์ 2553 (ASAIHL-Thailand Journal Vo.13 No.1, February 2010) จดหมายตอบรับวันที่ 9 กุมภาพันธ์ 2010 จากการประชุมทางวิชาการ สออ. ประเทศไทย ครั้งที่ 24</t>
  </si>
  <si>
    <t>"Politics of Sub-regional Development Cooperation in Asia : The Case of Greater Mekong Sub-region" (with Mya Than, Pornpimol Trichote, Duangjai Denkesineelam, and Nattapon Tantrakoonsam)</t>
  </si>
  <si>
    <t>ดร.ธีระ  นุชเปี่ยม</t>
  </si>
  <si>
    <t xml:space="preserve">เอเชียปริทัศน์  ปีที่ 30 ฉบับที่ 1 </t>
  </si>
  <si>
    <t>มกราคม -มิถุนายน 2552</t>
  </si>
  <si>
    <t>July 9-12 2009</t>
  </si>
  <si>
    <t>ประเมินผลงานวิชาการระดับ ผศ.</t>
  </si>
  <si>
    <t>ประเมินหลักสูตร</t>
  </si>
  <si>
    <t>ประเมินผลงานวิชาการระดับ รศ.</t>
  </si>
  <si>
    <t>สถาบันเทคโนโลยีพระจอมเกล้าลาดกระบัง</t>
  </si>
  <si>
    <t>สถาบันบัณฑิตพัฒนบริหารศาสตร์</t>
  </si>
  <si>
    <t>สถาบันเทคโนโลยีพระจอมเกล้าพระนครเหนือ</t>
  </si>
  <si>
    <t>มิ.ย.52 - พ.ค.53</t>
  </si>
  <si>
    <t>Ph.D.  มหาวิทยาลัยมหิดล</t>
  </si>
  <si>
    <t>Ph.D. สถาบันบัณฑิตพัฒนบริหารศาสตร์ (NIDA)</t>
  </si>
  <si>
    <t>Ph.D. มหาวิทยาลัยมหิดล</t>
  </si>
  <si>
    <t xml:space="preserve">สำนักงานคณะกรรมการพัฒนาการเศรษฐกิจและสังคมแห่งชาติ </t>
  </si>
  <si>
    <t>เม.ย.52 - 30 พ.ค.53</t>
  </si>
  <si>
    <t xml:space="preserve">สมาคมประชากรแห่งประเทศไทย </t>
  </si>
  <si>
    <t xml:space="preserve">สถาบันวิจัยบทบาทหญิง - ชายแห่งประเทศไทย ในพระบรมราชูปถัมภ์ </t>
  </si>
  <si>
    <t>ที่ปรึกษาวิทยานิพนธ์เรื่อง ปัจจัยการย้ายถิ่นที่มีต่อการใช้จ่ายของครอบครัว</t>
  </si>
  <si>
    <t xml:space="preserve">กรรมการวิทยานิพนธ์เรื่อง การทำงานนอกระบบและการประกันสังคม </t>
  </si>
  <si>
    <t xml:space="preserve">กรรมการวิทยานิพนธ์เรื่อง การจัดการและการพัฒนาพนักงานบริษัทการบินพลเรือนของประเทศไทย </t>
  </si>
  <si>
    <t xml:space="preserve">กรรมการวิทยานิพนธ์เรื่อง อิทธิพลของครอบครัวและบริบททางสังคมต่อการทำกิจกรรมยามว่างของเยาวชนในพื้นที่เฝ้าระวังทางประชากรกาญจนบุรี </t>
  </si>
  <si>
    <t xml:space="preserve">กรรมการวิชาการระดับชาติเรื่อง คลังสมอง </t>
  </si>
  <si>
    <t xml:space="preserve">กรรมการวิชาชีพประชากรระดับชาติ </t>
  </si>
  <si>
    <t xml:space="preserve">กรรมการและที่ปรึกษาสถาบันวิจัยบทบาทหญิง - ชายแห่งประเทศไทย </t>
  </si>
  <si>
    <t>โครงการอบรมเรื่อง "การสร้างจิตสำนึกในการอนุรักษ์พลังงาน"</t>
  </si>
  <si>
    <t>โครงการอบรมเรื่อง "การวิเคราะห์และการสังเคราะห์งานวิจัย"</t>
  </si>
  <si>
    <t>โครงการอบรมเรื่อง "แนวทางและวิธีการอนุรักษ์พลังงานของอุปกรณ์ไฟฟ้านอกอาคาร"</t>
  </si>
  <si>
    <t>เสวนาวิจัย "กรอบมาตรฐานคุณวุฒิระดับอุดมศึกษาแห่งชาติ : จากงานวิจัยสู่การปฏิบัติ (TQF : Hed)"</t>
  </si>
  <si>
    <t>สัมมนาวิชาการ "บทบาทงานวิจัยในมหาวิทยาลัยสอน"</t>
  </si>
  <si>
    <t>สัมมนา "การเผยแพร่แนวทางและวิธีการจัดการพลังงาน ตามพระราชบัญญัติ การส่งเสริมการอนุรักษ์พลังงาน ฉบับที่ 2 พ.ศ.2550"</t>
  </si>
  <si>
    <t>โครงการอบรมการอนุรักษ์พลังงาน (กลุ่ม รปภ.)</t>
  </si>
  <si>
    <t>สัมมนาวิชาการเรื่อง "การวิจัยการประเมินหลักสูตร"</t>
  </si>
  <si>
    <t>สัมมนาวิชาการเรื่อง "การวิจัยในชั้นเรียน จากงานประจำสู่งานวิจัย"</t>
  </si>
  <si>
    <t>โครงการอบรมโปรแกรม R</t>
  </si>
  <si>
    <t>เสวนาวิจัยสถาบัน "วิจัยสถาบัน : องค์ความรู้เพื่อการพัฒนา มธบ."</t>
  </si>
  <si>
    <t>เสวนา "ความคาดหวังของมหาวิทยาลัยกับหน่วยงานฝ่ายวิจัย"</t>
  </si>
  <si>
    <t>เสวนาทางวิชาการเนื่องในโอกาสวันสถาปนามหาวิทยาลัยธุรกิจบัณฑิตย์ "การเรียนการสอนนอกกรอบ"</t>
  </si>
  <si>
    <t>เสวนาวิจัยเรื่อง "การกำหนดหัวข้อที่ท้าทายในการทำวิจัย"</t>
  </si>
  <si>
    <t>โครงการอบรมการอนุรักษ์พลังงาน (กลุ่มแม่บ้าน มธบ.)</t>
  </si>
  <si>
    <t>BCC 09-1 : Behaviour Change Communication and IEC</t>
  </si>
  <si>
    <t xml:space="preserve">PFM 09-1 : Project Financial Management </t>
  </si>
  <si>
    <t>TM-PPD :  Project Planning for Development : Brunei</t>
  </si>
  <si>
    <t>PPM 09-2 : Project and Programme Management</t>
  </si>
  <si>
    <t>TM- BCC : Behaviour Change Communication and IEC : Vietnam</t>
  </si>
  <si>
    <t>PME 09-2 : Project Monitoring and Evaluation</t>
  </si>
  <si>
    <t xml:space="preserve">FSD 09-2 : Facilitation Skills for Development </t>
  </si>
  <si>
    <t>BCC 09-2 : Behaviour Change Communication and IEC</t>
  </si>
  <si>
    <t>TM-PME: Project Monitoring and Evaluation : Nigeria (1)</t>
  </si>
  <si>
    <t xml:space="preserve">TM-Tax Policy and Administration : Nigeria (2) </t>
  </si>
  <si>
    <t>PME 10-1 : Project Monitoring and Evaluation</t>
  </si>
  <si>
    <t>19 พฤษภาคม - 5 มิถุนายน 2552</t>
  </si>
  <si>
    <t>20-30 กรกฎาคม 2552</t>
  </si>
  <si>
    <t>13-27 กรกฎาคม 2552</t>
  </si>
  <si>
    <t>13-29 สิงหาคม 2552</t>
  </si>
  <si>
    <t>13 - 20 กันยายน 2552</t>
  </si>
  <si>
    <t>13-28 ตุลาคม 2552</t>
  </si>
  <si>
    <t>2-12  พฤศจิกายน 2552</t>
  </si>
  <si>
    <t>17 พฤศจิกายน-4 ธันวาคม 2552</t>
  </si>
  <si>
    <t>14-23 ธันวาคม 2552</t>
  </si>
  <si>
    <t>1-10 กุมภาพันธ์ 2553</t>
  </si>
  <si>
    <t>2-18 มีนาคม 2553</t>
  </si>
  <si>
    <t>โครงการบรรยายเทคนิคการเขียนโครงการธุรกิจขนาดเล็ก</t>
  </si>
  <si>
    <t>จำนวนนักศึกษาหรือศิษย์เก่าที่ได้รางวัล รวมทั้งหมด     57     คน</t>
  </si>
  <si>
    <t>จำนวนนักศึกษาหรือศิษย์เก่าที่ได้รางวัล ประเภท 3 กีฬาสุขภาพ    17      คน</t>
  </si>
  <si>
    <t>จำนวนนักศึกษาหรือศิษย์เก่าที่ได้รางวัล ประเภท 1 วิชาการ วิชาชีพ   33   คน</t>
  </si>
  <si>
    <t>ดร.บุญอยู่  ขอพรประเสริฐ</t>
  </si>
  <si>
    <t>วิทยานิพนธ์ดีเด่นระดับปริญญาเอก สาขาการพัฒนาทรัพยากรมนุษย์</t>
  </si>
  <si>
    <t>NIDA Thesis Award 2009</t>
  </si>
  <si>
    <t>อ.ชาติณรงค์  วิสุตกุล</t>
  </si>
  <si>
    <t>เรื่องสั้น ใบหน้าของโจโฉ</t>
  </si>
  <si>
    <t>รางวัลสุภาว์  เทวกุล</t>
  </si>
  <si>
    <t>มูลนิธิสุภาว์ เทวกุล และสมาคมนักเขียนแห่งประเทศไทย</t>
  </si>
  <si>
    <t>รางวัล และเกียรติบัตร</t>
  </si>
  <si>
    <t>การประมวลผลงานในรอบ 9 ปี แผนสื่อสารการตลาดเพื่อสังคม</t>
  </si>
  <si>
    <t>กพ.-มิย. 2553</t>
  </si>
  <si>
    <t>สสส.</t>
  </si>
  <si>
    <t>การเผยแพร่เกณฑ์มาตรฐานและตัวชี้วัดที่กำหนดภายใต้พระราชบัญญัติข้อมูลข่าวสารของราชการ พ.ศ.2540 ของหน่วยงานภาครัฐในส่วนกลาง ภาคกลาง ภาคตะวันออก และภาคตะวันตก</t>
  </si>
  <si>
    <t>ดร.บุญอยู่ ขอพรประเสริฐ (ผู้วิจัยร่วม)</t>
  </si>
  <si>
    <t>ผศ.ดร.พนารัตน์ ลิ้ม
ผศ.สุรางคนา ณ นคร
อ.วิลาวัลย์ วโรภาษ</t>
  </si>
  <si>
    <t>สำนักงานปลัด สำนักนายกรัฐมนตรี</t>
  </si>
  <si>
    <t>29 ธค 51 - 31 สค 52</t>
  </si>
  <si>
    <t>ดร.บุญอยู่ ขอพรประเสริฐ (หัวหน้าโครงการ)</t>
  </si>
  <si>
    <t>แผนงานสร้างสุขภาวะเด็กและเยาวชน (สสย.)</t>
  </si>
  <si>
    <t>การประเมินผลการดำเนินงานสถานีวิทยุไทยเพื่อเด็กและครอบครัว Fm105 MHz</t>
  </si>
  <si>
    <t>1 กค 52 - 28 กพ 53</t>
  </si>
  <si>
    <t>24 สค.51 - 31 ธค 52</t>
  </si>
  <si>
    <t>การประเมินทิศทางการรณรงค์งดเหล้า...เครือข่ายด้านศาสนาและชุมชน</t>
  </si>
  <si>
    <t>มิ.ย.52-พค.53</t>
  </si>
  <si>
    <t>แผนงานสร้างเสริมสุขภาพคนพิการในสังคม (สสพ.)</t>
  </si>
  <si>
    <t>การติตดามและประเมินผลภายนอกภายใต้โครงการพัฒนานักสื่อสารสังคมเพื่อสร้างเจตคติเชิงสร้างสรรค์ต่อคนพิการ</t>
  </si>
  <si>
    <t>การสำรวจความเห็นของผู้เกี่ยวข้องกับความเป็นกลางในการเสนอข่าวของ CRI online ภาคภาษาไทย</t>
  </si>
  <si>
    <t>อ.ชาติณรงค์ วิสุตกุล</t>
  </si>
  <si>
    <t>อ.มาโนช ชุ่มเมืองปัก
อ.สกุลศรี ศรีสารคาม
อ.ระวีวรรณ ทรัพย์อินทร์</t>
  </si>
  <si>
    <t>กลยุทธ์การวางแผนและการสร้างสรรค์สื่อจดหมายตรงขององค์กรเพื่อสาธารณประโยชน์ในการสร้างจิตสำนึกสาธารณะ</t>
  </si>
  <si>
    <t>อ.วิลาวัลย์ วโรภาษ</t>
  </si>
  <si>
    <t>21-22 ตค 52</t>
  </si>
  <si>
    <t>การสื่อสารเพื่อการเชื่อมร้อยจิตสำนึกสาธารณะขององค์กรภาคธุรกิจกับภาคประชาชน</t>
  </si>
  <si>
    <t>ผศ.สุรางคนาง ณ นคร</t>
  </si>
  <si>
    <t>26-30 สค 52</t>
  </si>
  <si>
    <t>การประชุมวิชาการ การบริหารและการจัดการ ครั้งที่ 5  มธบ.</t>
  </si>
  <si>
    <t>เอกสารการประชุมวิชาการในงานการนำเสนอผลงานวิจัยแห่งชาติ 2552 ของสำนักงานคณะกรรมการวิจับแห่งชาติ</t>
  </si>
  <si>
    <t xml:space="preserve">13 สิงหาคม 2552 - 9 กันยายน 2552 </t>
  </si>
  <si>
    <t xml:space="preserve">พฤศิจกายน 2552 </t>
  </si>
  <si>
    <t xml:space="preserve">กุมภาพันธ์-พฤษภาคม 2552 </t>
  </si>
  <si>
    <t xml:space="preserve">28 ธันวาคม 52 - 28 มีนาคม 53  </t>
  </si>
  <si>
    <t>1 ปีครึ่ง 
เมษายน 2552</t>
  </si>
  <si>
    <t xml:space="preserve">          3) ที่ปรึกษาหน่วยงานภาครัฐ/เอกชน</t>
  </si>
  <si>
    <t>2) ที่ปรึกษา/กรรมการวิทยานิพนธ์ภายนอกมหาวิทยาลัย</t>
  </si>
  <si>
    <t>สำนักงานปลัด กระทรวงการท่องเที่ยวและกีฬา,
สถาบันส่งเสริมการบริหารกิจการบ้านเมืองที่ดี, บมจ.ธนาคารกรุงไทย</t>
  </si>
  <si>
    <t xml:space="preserve">วิทยากร และผู้รับผิดชอบโครงการบริการวิชาการของ ADCC
</t>
  </si>
  <si>
    <t>15-16 มิ.ย. 52,    30 มิ.ย. 52, 21-30 มิ.ย. 52, 24-25 พ.ย. 52, 18-22 ม.ค. 53</t>
  </si>
  <si>
    <t>การประชุมเชิงปฏิบัติการจัดทำแผนยุทธศาสตร์ด้านการท่องเที่ยวของสำนักงานการท่องเที่ยวกีฬาจังหวัด (สทกจ)</t>
  </si>
  <si>
    <t xml:space="preserve">15-16 มิ.ย. 2552
</t>
  </si>
  <si>
    <t>ฝึกอบรมเชิงปฏิบัติการจัดทำแผนการจัดการความรู้ของสำนักงานปลัดกระทรวงการท่องเที่ยวและกีฬาประจำปีงบประมาณ พ.ศ. 2552</t>
  </si>
  <si>
    <t xml:space="preserve">30 มิ.ย. 2552
</t>
  </si>
  <si>
    <t xml:space="preserve">นักบริหารยุทธศาสตร์การท่องเที่ยวและกีฬาระดับสูง รุ่นที่ 4 (นยส.4) </t>
  </si>
  <si>
    <t xml:space="preserve">21-30 ก.ย. 2552
</t>
  </si>
  <si>
    <t>วิทยากรผู้บรรยาย รุ่นที่ 4 (Train the Trainer)</t>
  </si>
  <si>
    <t xml:space="preserve">24-25 พ.ย. 2552
</t>
  </si>
  <si>
    <t>นักบริหารยุทธศาสตร์การท่องเที่ยวและกีฬา ระดับกลาง รุ่นที่ 2 (นยก.2/2552)</t>
  </si>
  <si>
    <t xml:space="preserve">18-22 ม.ค. 2553
</t>
  </si>
  <si>
    <t>ระยะเวลาในการดำเนินการ
(ว/ด/ปปีที่เริ่ม-ว/ด/ปที่สิ้นสุด)</t>
  </si>
  <si>
    <t xml:space="preserve">อ.โสมสกาว  สนิทวงศ์  </t>
  </si>
  <si>
    <t xml:space="preserve"> ก.ย. 52</t>
  </si>
  <si>
    <t>มค 53</t>
  </si>
  <si>
    <t>ดร.ชุมพล พรประภา ประธานกรรมการบริษัท ฐิติกร จำกัด (มหาชน)</t>
  </si>
  <si>
    <r>
      <t xml:space="preserve">2. จำนวนเงินสนับสนุนที่ได้รับในปีการศึกษา 2552 </t>
    </r>
    <r>
      <rPr>
        <u/>
        <sz val="14"/>
        <rFont val="Browallia New"/>
        <family val="2"/>
      </rPr>
      <t>ให้นับวงเงินที่มีการลงนามสัญญารับทุนวิจัย</t>
    </r>
    <r>
      <rPr>
        <sz val="14"/>
        <rFont val="Browallia New"/>
        <family val="2"/>
      </rPr>
      <t xml:space="preserve">  หากสัญญาวิจัยใช้เวลามากกว่า 1 ปีให้หารเงินตามจำนวนปี และกรณีที่มีผู้ทำหลายคนให้แบ่งสัดส่วนเงินด้วย
</t>
    </r>
  </si>
  <si>
    <t xml:space="preserve">3.1,3.2 </t>
  </si>
  <si>
    <t>การประชุมวิชาการ การบริหารและการจัดการ ครั้งที่ 5 มธบ.</t>
  </si>
  <si>
    <t>สูจิบัตรนิทรรศการผลงานศิลป์ 53 ณ หอศิลป์จามจุรี</t>
  </si>
  <si>
    <t>นิทรรศการงานศิลป์คณะศิลปกรรมศาสตร์ มธบ. : นำสิ่งที่ดีสูชีวิต 2/2552</t>
  </si>
  <si>
    <t>นิทรรศการงานศิลป์คณะศิลปกรรมศาสตร์ มธบ. :  Relationship</t>
  </si>
  <si>
    <t>นิทรรศการงานศิลป์คณะศิลปกรรมศาสตร์ มธบ. : คน 4 คน</t>
  </si>
  <si>
    <t>นิทรรศการงานศิลป์คณะศิลปกรรมศาสตร์ มธบ. :  วาดเส้นดินสอสี "Untitled"</t>
  </si>
  <si>
    <t>นิทรรศการงานศิลป์คณะศิลปกรรมศาสตร์ มธบ. : จิตรกรรมสีน้ำชุด "หัวหิน"</t>
  </si>
  <si>
    <t>นิทรรศการงานศิลป์คณะศิลปกรรมศาสตร์ มธบ. : นำสิ่งที่ดีสูชีวิต 1/2552</t>
  </si>
  <si>
    <t>นิทรรศการงานศิลป์คณะศิลปกรรมศาสตร์ มธบ. : พุทธปฏิมา</t>
  </si>
  <si>
    <t>นิทรรศการงานศิลป์คณะศิลปกรรมศาสตร์ มธบ. : กระแสของกิเลส</t>
  </si>
  <si>
    <t>นิทรรศการงานศิลป์คณะศิลปกรรมศาสตร์ มธบ. : MAGENTA HOPE</t>
  </si>
  <si>
    <t>นิทรรศการงานศิลป์คณะศิลปกรรมศาสตร์ มธบ. : HARMONY IN GRAY</t>
  </si>
  <si>
    <t>นิทรรศการงานศิลป์คณะศิลปกรรมศาสตร์ มธบ. : LANDSCAPE FROM THE GREAT WALL</t>
  </si>
  <si>
    <t>นิทรรศการงานศิลป์คณะศิลปกรรมศาสตร์ มธบ. : องค์ประกอบของกาลเวลา 1-2</t>
  </si>
  <si>
    <t>นิทรรศการงานศิลป์คณะศิลปกรรมศาสตร์ มธบ. : มือถือสาก ปากทุศีล</t>
  </si>
  <si>
    <t>นิทรรศการงานศิลป์คณะศิลปกรรมศาสตร์ มธบ. : OLD IMPRESSIVE MEMORY 1</t>
  </si>
  <si>
    <t>นิทรรศการงานศิลป์คณะศิลปกรรมศาสตร์ มธบ. : UNTITLED</t>
  </si>
  <si>
    <t>นิทรรศการงานศิลป์คณะศิลปกรรมศาสตร์ มธบ. : เครยองบนกระดาษชุด "Still in my mind"</t>
  </si>
  <si>
    <t>นิทรรศการงานศิลป์คณะศิลปกรรมศาสตร์ มธบ. : ปากกาบนปกนิตยสาร "Untitled"</t>
  </si>
  <si>
    <t>คณะมนุษยศาสตร์ มหาวิทยาลัยบูรพา</t>
  </si>
  <si>
    <t>โครงการสอนภาษาญี่ปุ่นเพื่อการสื่อสาร (เตรียมสอบวัดระดับ 3)</t>
  </si>
  <si>
    <t>10 พฤศจิกายน 2552</t>
  </si>
  <si>
    <t>โครงการแนะนำร้านค้าให้แก่ผู้บริหารเซ็นทรัลรีเทล</t>
  </si>
  <si>
    <t>การอบรมหลักสูตร "ปั้นฝัน นักนิเทศศาสตร์ รุ่นเยาว์ รุ่นที่ 1" (PR)</t>
  </si>
  <si>
    <t>การอบรมหลักสูตร "ปั้นฝัน นักนิเทศศาสตร์ รุ่นเยาว์ รุ่นที่ 1" (JR)</t>
  </si>
  <si>
    <t>6 กุมภาพันธ์ 2553</t>
  </si>
  <si>
    <t>FD Knowledge Sharing: การอบรมการผลิตหนังสั้นสำหรับผู้พิการ โรงเรียนอาชีวพระมหาไถ่</t>
  </si>
  <si>
    <t>FD Knowledge Sharing: การอบรมการผลิตหนังสั้นสำหรับนักเรียนชั้นมัธยมศึกษา</t>
  </si>
  <si>
    <t>28-30 เมษายน 2553</t>
  </si>
  <si>
    <t>4-5 มีนาคม 2553</t>
  </si>
  <si>
    <t>อ.กอบกิจ ประดิษฐผลพานิช</t>
  </si>
  <si>
    <t xml:space="preserve">วิทยากรโครงการอบรมเพื่อพัฒนาการจัดทำหลักสูตร "การสื่อสารการตลาด" </t>
  </si>
  <si>
    <t>คณะบริหารธุรกิจและเทคโนโลยีสารสนเทศ ม.เทคโนโลยีราชมงคลตะวันออก</t>
  </si>
  <si>
    <t xml:space="preserve">5 กย. 2552 </t>
  </si>
  <si>
    <t>ผศ.ดร อัศวิน เนตรโพธิ์แก้ว</t>
  </si>
  <si>
    <t xml:space="preserve">กรรมการสอบวิทยานิพนธ์ และโครงร่างวิทยานิพนธ์ จำนวน 6 เรื่อง                                    </t>
  </si>
  <si>
    <t xml:space="preserve">คณะนิเทศศาสตร์ จุฬาลงกรณ์มหาวิทยาลัย  / คณะวารสารศาสตร์และสื่อสารมวลชน มหาวิทยาลัยธรรมศาสตร์ / มหาวิทยาลัยหัวเฉียวเฉลิมพระเกียรติ                                                                                                                                       </t>
  </si>
  <si>
    <t xml:space="preserve">ส.ค. 52- มี.ค. 53                                                         </t>
  </si>
  <si>
    <t>อนุกรรมาธิการติดตามและประเมินผลด้านการประชาสัมพันธ์ คณะกรรมาธิการวิสามัญ ติดตาม เร่งรัด ประเมินผลการแก้ไขปัญหาและการพัฒนาจังหวัดชายแดนภาคใต้</t>
  </si>
  <si>
    <t>วุฒิสภา</t>
  </si>
  <si>
    <t>ผศ.สุรางคนา ณ นคร</t>
  </si>
  <si>
    <t xml:space="preserve">ที่ปรึกษา CSR Clinic งาน “สมัชชาคุณธรรมแห่งชาติ” ครั้งที่ 4 วันที่ 30 กรกฎาคม 2552  </t>
  </si>
  <si>
    <t>ศูนย์ส่งเสริมและพัฒนาพลังแผ่นดินเชิงคุณธรรม สำนักงานบริหารและพัฒนาองค์ความรู้ (องค์การมหาชน)</t>
  </si>
  <si>
    <t xml:space="preserve">30 กค. 2552  </t>
  </si>
  <si>
    <t>อ.ระวีวรรณ ทรัพย์อินทร์</t>
  </si>
  <si>
    <t xml:space="preserve">แผนงานสร้างเสริมสุขภาพคนพิการในสังคมไทย (สสพ.) </t>
  </si>
  <si>
    <t xml:space="preserve">มิ.ย 52 – พ.ค 53 </t>
  </si>
  <si>
    <t>อ.พรสุรีย์ วิภาศรีนิมิต</t>
  </si>
  <si>
    <t xml:space="preserve">ดร.โสภัทร นาสวัสดิ์ </t>
  </si>
  <si>
    <t>วิทยากรโครงการอบรมยุวประชาสัมพันธ์</t>
  </si>
  <si>
    <t>โรงเรียนสตรีวิทยา 2</t>
  </si>
  <si>
    <t>วิทยากรโครงการอบรมนักประชาสัมพันธ์</t>
  </si>
  <si>
    <t>โรงเรียนกรุงเทพคริสเตียวิทยาลัย</t>
  </si>
  <si>
    <t>ดร.ฐิตินัน บุญภาพ คอมมอน</t>
  </si>
  <si>
    <t>ที่ปรึกษาเครือข่ายครอบครัวเฝ้าระวังและสร้างสรรค์สื่อ</t>
  </si>
  <si>
    <t>เครือข่ายครอบครัวเฝ้าระวังและสร้างสรรค์สื่อ</t>
  </si>
  <si>
    <t>ม.ค.52-เม.ย.53</t>
  </si>
  <si>
    <t>อนุกรรมธิการการสื่อสารสาธารณะ</t>
  </si>
  <si>
    <t>ดร. บุญอยู่ ขอพรประเสริฐ</t>
  </si>
  <si>
    <t>อ.มาโนช ชุ่มเมืองปัก</t>
  </si>
  <si>
    <t>กรรมการตัดสินภาพยนตร์สั้น ปุจฉา วิสัจฉา</t>
  </si>
  <si>
    <t>กระทรวงวัฒนธรรม</t>
  </si>
  <si>
    <t>อ.ศิวาวุธ ไพรีพินาศ</t>
  </si>
  <si>
    <t>โรงเรียนมัธยมศึกษา</t>
  </si>
  <si>
    <t>อ.สุกัญญา กู่กังวาน</t>
  </si>
  <si>
    <t>คณะกรรมการตรวจพิจารณาภาพยนตร์โฆษณาทางโทรทัศน์</t>
  </si>
  <si>
    <t>สมาคมโฆษณาแห่งประเทศไทย</t>
  </si>
  <si>
    <t>อ.ญาศิณี  เคารพธรรม</t>
  </si>
  <si>
    <t>UNICEF</t>
  </si>
  <si>
    <t>อ.เบ็ญจมาภรณ์ สุธิราวุธ</t>
  </si>
  <si>
    <t>คณะอนุกรรมการดำเนินกิจกรรมที่มุ่งเน้นความรู้คู่คุณธรรม และสอดแทรกจริยธรรมในการเรียนการสอน</t>
  </si>
  <si>
    <t>อ.การดา ร่วมพุ่ม</t>
  </si>
  <si>
    <t>กรรมการสมาคมนักวิชาการและวิชาชีพสื่อสารมวลชน</t>
  </si>
  <si>
    <t>สมาคมนักข่าวนักหนังสือพิมพ์แห่งประเทศไทย</t>
  </si>
  <si>
    <t>2551 ถึงปัจจุบัน</t>
  </si>
  <si>
    <t>ที่ปรึกษาด้านการสื่อสาร</t>
  </si>
  <si>
    <t>น.ส.อรวรรณ สิงห์พันธ์</t>
  </si>
  <si>
    <t xml:space="preserve">การประกวดออกแบบตกแต่งถังบรรจุภัณฑ์นม Milky Bottle Contest ในงาน Milky Way 2009 </t>
  </si>
  <si>
    <t>รางวัลรองชนะเลิศอันดับ 2 ทุนการศึกษา 5000 บาท</t>
  </si>
  <si>
    <t>ศูนย์การค้าเซ็นทรัลพลาซา รามอินทรา</t>
  </si>
  <si>
    <t>19 สิงหาคม 2552</t>
  </si>
  <si>
    <t xml:space="preserve">น.ส.อุมาพร พลบุญ 
</t>
  </si>
  <si>
    <t xml:space="preserve">น.ส.สุภาภรณ์ ยิ้มสงวน   </t>
  </si>
  <si>
    <t>ทูตไบเออร์เพื่อสิ่งแวดล้อม ประจำปี 2552</t>
  </si>
  <si>
    <t>ได้รับตำแหน่งทูตไบเออร์เพื่อสิ่งแวดล้อม (มี 40 คน)</t>
  </si>
  <si>
    <t>กลุ่มบริษัทไบเออร์</t>
  </si>
  <si>
    <t>23 กันยายน 2552</t>
  </si>
  <si>
    <t>น.ส.จิตรกร แก้วใส</t>
  </si>
  <si>
    <t>โครงการเรดบูล ยู สปิริต</t>
  </si>
  <si>
    <t>เป็นหนึ่งใน 20 ทีมที่ชนะ ได้รับเงินสนับสนุนกิจกรรม ตามที่เขียนโครงการขอทุนมา 30,000 บาท</t>
  </si>
  <si>
    <t>บริษัท เครื่องดื่มกระทิงแดง จำกัด</t>
  </si>
  <si>
    <t>29 กันยายน 2552</t>
  </si>
  <si>
    <t>นายณัฐดนัย เปรมใจ</t>
  </si>
  <si>
    <t xml:space="preserve">นายสิทธิชัย ชัยประถม
 </t>
  </si>
  <si>
    <t>น.ส.ณริษา ปราโมทย์</t>
  </si>
  <si>
    <t>น.ส.สิริณัฐ วิลัยวัฒนา</t>
  </si>
  <si>
    <t>น.ส.สุภาภรณ์ ยิ้มสงวน</t>
  </si>
  <si>
    <t>นางสาวปาลิตา จั่นสำลี</t>
  </si>
  <si>
    <t xml:space="preserve">นายกิตติศัพท์ เหลืองสอาด
 </t>
  </si>
  <si>
    <t>น.ส. ปิยะนันท์  เสือโรจน์</t>
  </si>
  <si>
    <t>โครงการกรุงไทยต้นกล้าสีขาว</t>
  </si>
  <si>
    <t>รางวัลโปสเตอร์รองชนะเลิศอันดับ 1 เป็นทุนการศึกษาจำนวน 15,000 บาท พร้อมถ้วยเกียรติยศ</t>
  </si>
  <si>
    <t>ธนาคารกรุงไทย</t>
  </si>
  <si>
    <t xml:space="preserve">4 ธันวาคม 2552 </t>
  </si>
  <si>
    <t>น.ส.เพ็ญนภา  จิตรา</t>
  </si>
  <si>
    <t>น.ส.กานต์พิชา ไปนั่น</t>
  </si>
  <si>
    <t>น.ส.สุมิตรา ยังเจริญ</t>
  </si>
  <si>
    <t xml:space="preserve"> น.ส.ณัฐฐานันท์ ปั้นสุวรรณ   </t>
  </si>
  <si>
    <t>นายกิจจา จันทร์เวช</t>
  </si>
  <si>
    <t>สารคดีเรื่อง "สังฆทานคือ...ฦ"</t>
  </si>
  <si>
    <t>รางวัลสารคดีเชิงข่าวโทรทัศน์ดีเด่น รางวัลสายฟ้าน้อย</t>
  </si>
  <si>
    <t>สมาคมนักข่าววิทยุและโทรทัศน์ไทย ร่วมกับ บริษัท ทรู คอร์ปอเรชั่น (จำกัด) มหาชน</t>
  </si>
  <si>
    <t>17 ต.ค 52</t>
  </si>
  <si>
    <t>นายธนบดี ยศธสาร</t>
  </si>
  <si>
    <t>นายจตุพร ปานสุข</t>
  </si>
  <si>
    <t>นายสิริลักษณ์ พรหมมา</t>
  </si>
  <si>
    <t>นายวิไลวรรณ อารีญาติ</t>
  </si>
  <si>
    <t>นายเอกพล เหมบุรุษ</t>
  </si>
  <si>
    <t>ปีที่ 4</t>
  </si>
  <si>
    <t>สารคดีเรื่อง "เพาะรัก"</t>
  </si>
  <si>
    <t>รางวัลชนะเลิศการประกวดวีดีทัศน์ หัวข้อ "รักคือ...การให้ มอบแด่ผู้ด้อยโอกาสให้สังคม"</t>
  </si>
  <si>
    <t xml:space="preserve">สำนักงานเทคโนโลยีการศึกษา มหาวิทยาลัยสุโขทัยธรรมาธิราช </t>
  </si>
  <si>
    <t>นายวันชนะ ลำภู</t>
  </si>
  <si>
    <t>นายบุญญฤทธิ์ ถุงน้อย</t>
  </si>
  <si>
    <t>นายเอกลักษณ์ แก้วธรรม</t>
  </si>
  <si>
    <t>นางสาวพรทิพย์ เร่งมานะ</t>
  </si>
  <si>
    <t>นางสาวอัญชลี สิทธิประสงค์</t>
  </si>
  <si>
    <t>สารคดีเรื่อง "ปันน้ำใจ"</t>
  </si>
  <si>
    <t>รางวัลชมเชยการประกวด  วีดีทัศน์ หัวข้อ "รักคือ...การให้ มอบแด่ผู้ด้อยโอกาสให้สังคม"</t>
  </si>
  <si>
    <t>นายศรัณย์ แสงโสดา</t>
  </si>
  <si>
    <t>นายอภิสิทธิ์ นิลวรรณ</t>
  </si>
  <si>
    <t>นางสาวสุดารัตน์ วงษ์คล้อย</t>
  </si>
  <si>
    <t>นางสาวชมพูเนกข์ นิชาพรเศรษฐ์</t>
  </si>
  <si>
    <t>นายอภิชาติ สุคนธพฤกษ์</t>
  </si>
  <si>
    <t>ภาพยนตร์โฆษณา "แก้ผ้าให้ป้ารอด"</t>
  </si>
  <si>
    <t xml:space="preserve">รางวัลชนะเลิศการประกวดภาพยนตร์โฆษณา โครงการ M-150 TV CREATION 2010 </t>
  </si>
  <si>
    <t>นายธนพล จึงเจริญ</t>
  </si>
  <si>
    <t>นายโรมรันโจงจาบ</t>
  </si>
  <si>
    <t>นายภานุพงศ์ ทัพไพรี</t>
  </si>
  <si>
    <t>นายปรัชญ์ เนียมศรี</t>
  </si>
  <si>
    <t>นายจิณณพัต เนตรบุตร</t>
  </si>
  <si>
    <t>ปี3</t>
  </si>
  <si>
    <t>จำนวนนักศึกษาหรือศิษย์เก่าที่ได้รางวัล ประเภท 1 วิชาการ วิชาชีพ   36   คน</t>
  </si>
  <si>
    <t>จำนวนนักศึกษาหรือศิษย์เก่าที่ได้รางวัล ประเภท 5 สิ่งแวดล้อม    1       คน</t>
  </si>
  <si>
    <t>จำนวนนักศึกษาหรือศิษย์เก่าที่ได้รางวัล รวมทั้งหมด     37     คน</t>
  </si>
  <si>
    <t>กรรมการตัดสินภาพถ่ายข่าวอาชญากรรมของสถานีโทรทัศน์ ประจำปี 2551-2552</t>
  </si>
  <si>
    <t>สมาคมผู้สื่อข่าวและช่างภาพอาชญากรรมแห่งประเทศไทย</t>
  </si>
  <si>
    <t xml:space="preserve">กรรมการสอบวิทยานิพนธ์ และโครงร่างวิทยานิพนธ์  </t>
  </si>
  <si>
    <t xml:space="preserve">คณะนิเทศศาสตร์ จุฬาลงกรณ์มหาวิทยาลัย  </t>
  </si>
  <si>
    <t>28-30 เม.ย.53</t>
  </si>
  <si>
    <t xml:space="preserve">คณะกรรมการโครงการติดตามและประเมินผลภายนอกภายใต้ “โครงการพัฒนานักสื่อสารสังคมเพื่อสร้างเจตคติเชิงสร้างสรรค์ต่อคนพิการ”
</t>
  </si>
  <si>
    <t>อ.สิริทัต  เตชะพะโลกุล</t>
  </si>
  <si>
    <t>อ.วัชราพร  อยู่ดี</t>
  </si>
  <si>
    <t>การประกวดพระพิฆเนศวร์</t>
  </si>
  <si>
    <t xml:space="preserve">รางวัลชมเชย </t>
  </si>
  <si>
    <t>ม.ศิลปากร และสมาคมศิษย์เก่า ม.ศิลปากร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</si>
</sst>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B1d\-mmm\-yy"/>
    <numFmt numFmtId="165" formatCode="B1mmm\-yy"/>
    <numFmt numFmtId="166" formatCode="[$-101041E]d\ mmm\ yy;@"/>
    <numFmt numFmtId="167" formatCode="[$-107041E]d\ mmmm\ yyyy;@"/>
    <numFmt numFmtId="168" formatCode="[$-F800]dddd\,\ mmmm\ dd\,\ yyyy"/>
    <numFmt numFmtId="169" formatCode="[$-1010409]d\ mmmm\ yyyy;@"/>
    <numFmt numFmtId="170" formatCode="#,##0.00_ ;\-#,##0.00\ "/>
    <numFmt numFmtId="171" formatCode="[$-D07041E]d\ mmmm\ yyyy;@"/>
  </numFmts>
  <fonts count="61">
    <font>
      <sz val="10"/>
      <name val="Arial"/>
    </font>
    <font>
      <sz val="14"/>
      <name val="Cordia New"/>
      <family val="2"/>
    </font>
    <font>
      <u/>
      <sz val="14"/>
      <color indexed="12"/>
      <name val="Cordia New"/>
      <family val="2"/>
    </font>
    <font>
      <sz val="10"/>
      <name val="Arial"/>
      <family val="2"/>
    </font>
    <font>
      <sz val="8"/>
      <name val="Arial"/>
      <family val="2"/>
    </font>
    <font>
      <sz val="13"/>
      <name val="Browallia New"/>
      <family val="2"/>
    </font>
    <font>
      <i/>
      <sz val="13"/>
      <name val="Browallia New"/>
      <family val="2"/>
    </font>
    <font>
      <b/>
      <sz val="13"/>
      <name val="Browallia New"/>
      <family val="2"/>
    </font>
    <font>
      <b/>
      <sz val="12"/>
      <name val="Browallia New"/>
      <family val="2"/>
    </font>
    <font>
      <b/>
      <i/>
      <sz val="13"/>
      <name val="Browallia New"/>
      <family val="2"/>
    </font>
    <font>
      <b/>
      <u/>
      <sz val="13"/>
      <name val="Browallia New"/>
      <family val="2"/>
    </font>
    <font>
      <b/>
      <sz val="13"/>
      <color indexed="10"/>
      <name val="Browallia New"/>
      <family val="2"/>
    </font>
    <font>
      <u/>
      <sz val="13"/>
      <name val="Browallia New"/>
      <family val="2"/>
    </font>
    <font>
      <sz val="12"/>
      <name val="Browallia New"/>
      <family val="2"/>
    </font>
    <font>
      <b/>
      <sz val="11"/>
      <name val="Browallia New"/>
      <family val="2"/>
    </font>
    <font>
      <sz val="10"/>
      <name val="Arial"/>
      <family val="2"/>
    </font>
    <font>
      <sz val="16"/>
      <color indexed="8"/>
      <name val="Browallia New"/>
      <family val="2"/>
    </font>
    <font>
      <sz val="12"/>
      <color indexed="8"/>
      <name val="Browallia New"/>
      <family val="2"/>
    </font>
    <font>
      <sz val="13"/>
      <color indexed="8"/>
      <name val="Browallia New"/>
      <family val="2"/>
    </font>
    <font>
      <b/>
      <sz val="16"/>
      <color indexed="8"/>
      <name val="Browallia New"/>
      <family val="2"/>
    </font>
    <font>
      <b/>
      <sz val="12"/>
      <color indexed="8"/>
      <name val="Browallia New"/>
      <family val="2"/>
    </font>
    <font>
      <b/>
      <sz val="14"/>
      <name val="Angsana New"/>
      <family val="1"/>
    </font>
    <font>
      <sz val="14"/>
      <name val="Browallia New"/>
      <family val="2"/>
    </font>
    <font>
      <b/>
      <sz val="16"/>
      <name val="Browallia New"/>
      <family val="2"/>
    </font>
    <font>
      <sz val="12"/>
      <color indexed="10"/>
      <name val="Browallia New"/>
      <family val="2"/>
    </font>
    <font>
      <b/>
      <sz val="14"/>
      <name val="Browallia New"/>
      <family val="2"/>
    </font>
    <font>
      <sz val="13"/>
      <color indexed="14"/>
      <name val="Browallia New"/>
      <family val="2"/>
    </font>
    <font>
      <sz val="16"/>
      <color indexed="10"/>
      <name val="Browallia New"/>
      <family val="2"/>
    </font>
    <font>
      <b/>
      <sz val="16"/>
      <color indexed="10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b/>
      <sz val="18"/>
      <name val="Browallia New"/>
      <family val="2"/>
    </font>
    <font>
      <sz val="18"/>
      <name val="Browallia New"/>
      <family val="2"/>
    </font>
    <font>
      <sz val="14"/>
      <color indexed="12"/>
      <name val="Browallia New"/>
      <family val="2"/>
    </font>
    <font>
      <b/>
      <sz val="14"/>
      <color indexed="12"/>
      <name val="Browallia New"/>
      <family val="2"/>
    </font>
    <font>
      <b/>
      <sz val="16"/>
      <color indexed="9"/>
      <name val="Browallia New"/>
      <family val="2"/>
    </font>
    <font>
      <sz val="10"/>
      <color indexed="10"/>
      <name val="Browallia New"/>
      <family val="2"/>
    </font>
    <font>
      <b/>
      <sz val="16"/>
      <name val="Angsana New"/>
      <family val="1"/>
    </font>
    <font>
      <sz val="16"/>
      <name val="Arial"/>
      <family val="2"/>
    </font>
    <font>
      <b/>
      <sz val="16"/>
      <color rgb="FFFF0000"/>
      <name val="Browallia New"/>
      <family val="2"/>
    </font>
    <font>
      <sz val="13"/>
      <color rgb="FFFF0000"/>
      <name val="Browallia New"/>
      <family val="2"/>
    </font>
    <font>
      <b/>
      <sz val="13"/>
      <color rgb="FFFF0000"/>
      <name val="Browallia New"/>
      <family val="2"/>
    </font>
    <font>
      <sz val="13"/>
      <color theme="1"/>
      <name val="Browallia New"/>
      <family val="2"/>
    </font>
    <font>
      <sz val="12.5"/>
      <name val="Browallia New"/>
      <family val="2"/>
    </font>
    <font>
      <sz val="14"/>
      <color indexed="12"/>
      <name val="Cordia New"/>
      <family val="2"/>
    </font>
    <font>
      <sz val="13"/>
      <color indexed="12"/>
      <name val="Browallia New"/>
      <family val="2"/>
    </font>
    <font>
      <sz val="12"/>
      <color theme="1"/>
      <name val="Browallia New"/>
      <family val="2"/>
    </font>
    <font>
      <b/>
      <u/>
      <sz val="12"/>
      <name val="Browallia New"/>
      <family val="2"/>
    </font>
    <font>
      <b/>
      <u/>
      <sz val="14"/>
      <name val="Browallia New"/>
      <family val="2"/>
    </font>
    <font>
      <b/>
      <sz val="13"/>
      <color indexed="8"/>
      <name val="Browallia New"/>
      <family val="2"/>
    </font>
    <font>
      <b/>
      <sz val="13"/>
      <color indexed="12"/>
      <name val="Browallia New"/>
      <family val="2"/>
    </font>
    <font>
      <b/>
      <sz val="18"/>
      <color indexed="12"/>
      <name val="Browallia New"/>
      <family val="2"/>
    </font>
    <font>
      <u/>
      <sz val="14"/>
      <name val="Browallia New"/>
      <family val="2"/>
    </font>
    <font>
      <b/>
      <u val="singleAccounting"/>
      <sz val="18"/>
      <name val="Browallia New"/>
      <family val="2"/>
    </font>
    <font>
      <sz val="12"/>
      <color indexed="12"/>
      <name val="Browallia New"/>
      <family val="2"/>
    </font>
    <font>
      <sz val="13"/>
      <color rgb="FFC00000"/>
      <name val="Browallia New"/>
      <family val="2"/>
    </font>
    <font>
      <b/>
      <sz val="16"/>
      <color rgb="FFC00000"/>
      <name val="Browallia New"/>
      <family val="2"/>
    </font>
    <font>
      <sz val="10"/>
      <color rgb="FFC00000"/>
      <name val="Arial"/>
      <family val="2"/>
    </font>
    <font>
      <sz val="11"/>
      <color rgb="FFC00000"/>
      <name val="Browallia New"/>
      <family val="2"/>
    </font>
    <font>
      <sz val="12"/>
      <color rgb="FFC00000"/>
      <name val="Browallia New"/>
      <family val="2"/>
    </font>
    <font>
      <b/>
      <u val="doubleAccounting"/>
      <sz val="18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</cellStyleXfs>
  <cellXfs count="130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5" fillId="0" borderId="2" xfId="0" applyFont="1" applyBorder="1"/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Alignment="1">
      <alignment horizontal="left"/>
    </xf>
    <xf numFmtId="0" fontId="5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Border="1" applyAlignment="1">
      <alignment horizontal="center"/>
    </xf>
    <xf numFmtId="0" fontId="9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7" fillId="0" borderId="0" xfId="8" applyFont="1"/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43" fontId="5" fillId="0" borderId="3" xfId="1" applyFont="1" applyBorder="1" applyAlignment="1">
      <alignment horizontal="right" vertical="top" wrapText="1"/>
    </xf>
    <xf numFmtId="43" fontId="5" fillId="0" borderId="7" xfId="1" applyFont="1" applyBorder="1" applyAlignment="1">
      <alignment horizontal="right" vertical="top" wrapText="1"/>
    </xf>
    <xf numFmtId="0" fontId="5" fillId="0" borderId="11" xfId="0" applyFont="1" applyBorder="1" applyAlignment="1">
      <alignment horizontal="center" vertical="top" wrapText="1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" fontId="5" fillId="0" borderId="8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3" fontId="5" fillId="0" borderId="3" xfId="0" applyNumberFormat="1" applyFont="1" applyBorder="1" applyAlignment="1" applyProtection="1">
      <alignment horizontal="center" vertical="top" wrapText="1"/>
      <protection locked="0"/>
    </xf>
    <xf numFmtId="2" fontId="5" fillId="0" borderId="3" xfId="0" applyNumberFormat="1" applyFont="1" applyBorder="1" applyAlignment="1" applyProtection="1">
      <alignment horizontal="center" vertical="top" wrapText="1"/>
      <protection locked="0"/>
    </xf>
    <xf numFmtId="43" fontId="5" fillId="0" borderId="3" xfId="1" applyFont="1" applyBorder="1" applyAlignment="1" applyProtection="1">
      <alignment horizontal="right" vertical="top" wrapText="1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3" fontId="5" fillId="0" borderId="7" xfId="0" applyNumberFormat="1" applyFont="1" applyBorder="1" applyAlignment="1" applyProtection="1">
      <alignment horizontal="center" vertical="top" wrapText="1"/>
      <protection locked="0"/>
    </xf>
    <xf numFmtId="2" fontId="5" fillId="0" borderId="7" xfId="0" applyNumberFormat="1" applyFont="1" applyBorder="1" applyAlignment="1" applyProtection="1">
      <alignment horizontal="center" vertical="top" wrapText="1"/>
      <protection locked="0"/>
    </xf>
    <xf numFmtId="43" fontId="5" fillId="0" borderId="7" xfId="1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>
      <alignment horizontal="left"/>
    </xf>
    <xf numFmtId="4" fontId="7" fillId="0" borderId="0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 wrapText="1"/>
    </xf>
    <xf numFmtId="43" fontId="5" fillId="0" borderId="2" xfId="1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8" fillId="0" borderId="0" xfId="8" applyFont="1"/>
    <xf numFmtId="0" fontId="17" fillId="0" borderId="0" xfId="8" applyFont="1" applyBorder="1" applyAlignment="1">
      <alignment horizontal="center" vertical="top" wrapText="1"/>
    </xf>
    <xf numFmtId="0" fontId="17" fillId="0" borderId="0" xfId="8" applyFont="1" applyBorder="1" applyAlignment="1">
      <alignment horizontal="left" vertical="top" wrapText="1"/>
    </xf>
    <xf numFmtId="0" fontId="17" fillId="0" borderId="0" xfId="8" applyFont="1" applyBorder="1" applyAlignment="1">
      <alignment vertical="top" wrapText="1"/>
    </xf>
    <xf numFmtId="43" fontId="17" fillId="0" borderId="0" xfId="1" applyFont="1" applyBorder="1" applyAlignment="1">
      <alignment horizontal="right" vertical="top" wrapText="1"/>
    </xf>
    <xf numFmtId="0" fontId="5" fillId="0" borderId="1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43" fontId="5" fillId="0" borderId="5" xfId="1" applyFont="1" applyBorder="1" applyAlignment="1">
      <alignment horizontal="righ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/>
    </xf>
    <xf numFmtId="14" fontId="5" fillId="2" borderId="0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/>
    </xf>
    <xf numFmtId="0" fontId="5" fillId="0" borderId="17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top" wrapText="1"/>
    </xf>
    <xf numFmtId="43" fontId="7" fillId="0" borderId="0" xfId="1" applyFont="1" applyBorder="1" applyAlignment="1">
      <alignment horizontal="right" vertical="top" wrapText="1"/>
    </xf>
    <xf numFmtId="4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5" fontId="5" fillId="0" borderId="2" xfId="0" applyNumberFormat="1" applyFont="1" applyBorder="1" applyAlignment="1">
      <alignment horizontal="left" vertical="top" wrapText="1"/>
    </xf>
    <xf numFmtId="4" fontId="7" fillId="0" borderId="0" xfId="0" applyNumberFormat="1" applyFont="1" applyBorder="1" applyAlignment="1" applyProtection="1">
      <alignment horizontal="right"/>
    </xf>
    <xf numFmtId="4" fontId="5" fillId="0" borderId="0" xfId="0" applyNumberFormat="1" applyFont="1" applyBorder="1" applyAlignment="1" applyProtection="1">
      <alignment horizontal="right"/>
    </xf>
    <xf numFmtId="2" fontId="7" fillId="0" borderId="0" xfId="0" applyNumberFormat="1" applyFont="1" applyFill="1" applyBorder="1" applyAlignment="1" applyProtection="1">
      <alignment horizontal="center"/>
    </xf>
    <xf numFmtId="0" fontId="7" fillId="0" borderId="5" xfId="0" applyFont="1" applyBorder="1" applyAlignment="1">
      <alignment horizontal="left" wrapText="1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3" fontId="5" fillId="0" borderId="8" xfId="0" applyNumberFormat="1" applyFont="1" applyBorder="1" applyAlignment="1" applyProtection="1">
      <alignment horizontal="center" vertical="top" wrapText="1"/>
      <protection locked="0"/>
    </xf>
    <xf numFmtId="2" fontId="5" fillId="0" borderId="8" xfId="0" applyNumberFormat="1" applyFont="1" applyBorder="1" applyAlignment="1" applyProtection="1">
      <alignment horizontal="center" vertical="top" wrapText="1"/>
      <protection locked="0"/>
    </xf>
    <xf numFmtId="43" fontId="5" fillId="0" borderId="8" xfId="1" applyFont="1" applyBorder="1" applyAlignment="1" applyProtection="1">
      <alignment horizontal="right" vertical="top" wrapText="1"/>
      <protection locked="0"/>
    </xf>
    <xf numFmtId="0" fontId="13" fillId="0" borderId="0" xfId="8" applyFont="1" applyBorder="1" applyAlignment="1"/>
    <xf numFmtId="0" fontId="13" fillId="0" borderId="0" xfId="8" applyFont="1" applyBorder="1" applyAlignment="1">
      <alignment horizontal="left"/>
    </xf>
    <xf numFmtId="0" fontId="13" fillId="0" borderId="0" xfId="8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24" fillId="0" borderId="0" xfId="8" applyFont="1" applyBorder="1" applyAlignment="1"/>
    <xf numFmtId="15" fontId="5" fillId="0" borderId="0" xfId="0" quotePrefix="1" applyNumberFormat="1" applyFont="1" applyBorder="1" applyAlignment="1">
      <alignment horizontal="center" vertical="top" wrapText="1"/>
    </xf>
    <xf numFmtId="15" fontId="5" fillId="0" borderId="0" xfId="0" quotePrefix="1" applyNumberFormat="1" applyFont="1" applyBorder="1" applyAlignment="1">
      <alignment horizontal="left" vertical="top" wrapText="1"/>
    </xf>
    <xf numFmtId="15" fontId="5" fillId="0" borderId="11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1" xfId="0" applyFont="1" applyBorder="1" applyAlignment="1" applyProtection="1">
      <alignment horizontal="center" vertical="center" wrapText="1"/>
      <protection locked="0"/>
    </xf>
    <xf numFmtId="15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43" fontId="5" fillId="0" borderId="11" xfId="1" applyFont="1" applyBorder="1" applyAlignment="1" applyProtection="1">
      <alignment horizontal="right" vertical="center" wrapText="1"/>
      <protection locked="0"/>
    </xf>
    <xf numFmtId="43" fontId="5" fillId="0" borderId="11" xfId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3" fontId="5" fillId="0" borderId="8" xfId="1" applyFont="1" applyBorder="1" applyAlignment="1" applyProtection="1">
      <alignment horizontal="center" vertical="top" wrapText="1"/>
      <protection locked="0"/>
    </xf>
    <xf numFmtId="15" fontId="5" fillId="0" borderId="8" xfId="0" applyNumberFormat="1" applyFont="1" applyBorder="1" applyAlignment="1" applyProtection="1">
      <alignment vertical="top" wrapText="1"/>
      <protection locked="0"/>
    </xf>
    <xf numFmtId="15" fontId="5" fillId="0" borderId="3" xfId="0" applyNumberFormat="1" applyFont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top" wrapText="1"/>
    </xf>
    <xf numFmtId="0" fontId="17" fillId="0" borderId="0" xfId="8" applyFont="1" applyBorder="1" applyAlignment="1">
      <alignment horizontal="left" vertical="top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23" fillId="0" borderId="0" xfId="8" applyFont="1"/>
    <xf numFmtId="0" fontId="16" fillId="0" borderId="0" xfId="8" applyFont="1"/>
    <xf numFmtId="0" fontId="23" fillId="0" borderId="0" xfId="0" applyFont="1"/>
    <xf numFmtId="0" fontId="30" fillId="0" borderId="0" xfId="0" applyFont="1"/>
    <xf numFmtId="43" fontId="30" fillId="0" borderId="0" xfId="1" applyFont="1" applyBorder="1" applyAlignment="1">
      <alignment horizontal="center"/>
    </xf>
    <xf numFmtId="0" fontId="30" fillId="0" borderId="0" xfId="8" applyFont="1" applyBorder="1" applyAlignment="1">
      <alignment horizontal="center"/>
    </xf>
    <xf numFmtId="0" fontId="30" fillId="0" borderId="0" xfId="8" applyFont="1"/>
    <xf numFmtId="15" fontId="5" fillId="0" borderId="3" xfId="0" applyNumberFormat="1" applyFont="1" applyBorder="1" applyAlignment="1">
      <alignment horizontal="center" vertical="top" wrapText="1"/>
    </xf>
    <xf numFmtId="15" fontId="5" fillId="0" borderId="2" xfId="0" applyNumberFormat="1" applyFont="1" applyBorder="1" applyAlignment="1">
      <alignment horizontal="center" vertical="top" wrapText="1"/>
    </xf>
    <xf numFmtId="0" fontId="5" fillId="0" borderId="0" xfId="0" applyFont="1" applyFill="1" applyBorder="1"/>
    <xf numFmtId="43" fontId="5" fillId="0" borderId="2" xfId="1" applyFont="1" applyFill="1" applyBorder="1" applyAlignment="1">
      <alignment horizontal="right" vertical="top" wrapText="1"/>
    </xf>
    <xf numFmtId="0" fontId="31" fillId="0" borderId="0" xfId="0" applyFont="1" applyAlignment="1">
      <alignment horizontal="left"/>
    </xf>
    <xf numFmtId="0" fontId="32" fillId="0" borderId="0" xfId="0" applyFont="1"/>
    <xf numFmtId="0" fontId="31" fillId="0" borderId="0" xfId="0" applyFont="1"/>
    <xf numFmtId="0" fontId="26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 wrapText="1"/>
    </xf>
    <xf numFmtId="17" fontId="26" fillId="0" borderId="0" xfId="0" quotePrefix="1" applyNumberFormat="1" applyFont="1" applyBorder="1" applyAlignment="1">
      <alignment horizontal="center" vertical="top" wrapText="1"/>
    </xf>
    <xf numFmtId="0" fontId="31" fillId="0" borderId="0" xfId="0" applyFont="1" applyAlignment="1" applyProtection="1">
      <alignment horizontal="left"/>
      <protection locked="0"/>
    </xf>
    <xf numFmtId="0" fontId="32" fillId="0" borderId="0" xfId="0" applyFont="1" applyProtection="1">
      <protection locked="0"/>
    </xf>
    <xf numFmtId="0" fontId="23" fillId="0" borderId="0" xfId="8" applyFont="1" applyProtection="1">
      <protection locked="0"/>
    </xf>
    <xf numFmtId="4" fontId="30" fillId="0" borderId="0" xfId="0" applyNumberFormat="1" applyFont="1" applyBorder="1" applyAlignment="1" applyProtection="1">
      <alignment horizontal="right"/>
    </xf>
    <xf numFmtId="0" fontId="30" fillId="0" borderId="0" xfId="0" applyFont="1" applyProtection="1"/>
    <xf numFmtId="0" fontId="30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left" vertical="top"/>
    </xf>
    <xf numFmtId="0" fontId="25" fillId="0" borderId="5" xfId="0" applyFont="1" applyBorder="1" applyAlignment="1">
      <alignment horizontal="center" vertical="top"/>
    </xf>
    <xf numFmtId="0" fontId="22" fillId="0" borderId="8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Border="1" applyAlignment="1">
      <alignment horizontal="center" vertical="top"/>
    </xf>
    <xf numFmtId="49" fontId="22" fillId="0" borderId="0" xfId="0" applyNumberFormat="1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left" vertical="top"/>
    </xf>
    <xf numFmtId="0" fontId="22" fillId="0" borderId="2" xfId="0" applyFont="1" applyBorder="1" applyAlignment="1">
      <alignment horizontal="center" vertical="top"/>
    </xf>
    <xf numFmtId="0" fontId="22" fillId="0" borderId="2" xfId="0" applyFont="1" applyFill="1" applyBorder="1" applyAlignment="1">
      <alignment vertical="top"/>
    </xf>
    <xf numFmtId="0" fontId="22" fillId="0" borderId="2" xfId="0" applyFont="1" applyBorder="1" applyAlignment="1">
      <alignment horizontal="left" vertical="top"/>
    </xf>
    <xf numFmtId="0" fontId="22" fillId="0" borderId="2" xfId="0" applyFont="1" applyBorder="1" applyAlignment="1">
      <alignment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center" vertical="top"/>
    </xf>
    <xf numFmtId="0" fontId="22" fillId="0" borderId="4" xfId="0" applyFont="1" applyFill="1" applyBorder="1" applyAlignment="1">
      <alignment vertical="top"/>
    </xf>
    <xf numFmtId="0" fontId="22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vertical="top"/>
    </xf>
    <xf numFmtId="0" fontId="22" fillId="0" borderId="7" xfId="0" applyFont="1" applyFill="1" applyBorder="1" applyAlignment="1">
      <alignment vertical="top"/>
    </xf>
    <xf numFmtId="0" fontId="22" fillId="0" borderId="7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 wrapText="1"/>
    </xf>
    <xf numFmtId="0" fontId="23" fillId="3" borderId="0" xfId="8" applyFont="1" applyFill="1"/>
    <xf numFmtId="0" fontId="23" fillId="3" borderId="0" xfId="0" applyFont="1" applyFill="1" applyAlignment="1">
      <alignment horizontal="left" wrapText="1"/>
    </xf>
    <xf numFmtId="0" fontId="11" fillId="3" borderId="0" xfId="8" applyFont="1" applyFill="1"/>
    <xf numFmtId="0" fontId="7" fillId="3" borderId="0" xfId="8" applyFont="1" applyFill="1"/>
    <xf numFmtId="0" fontId="28" fillId="3" borderId="0" xfId="8" applyFont="1" applyFill="1"/>
    <xf numFmtId="0" fontId="30" fillId="3" borderId="0" xfId="8" applyFont="1" applyFill="1"/>
    <xf numFmtId="0" fontId="17" fillId="3" borderId="0" xfId="8" applyFont="1" applyFill="1" applyBorder="1" applyAlignment="1">
      <alignment horizontal="left" vertical="top" wrapText="1"/>
    </xf>
    <xf numFmtId="0" fontId="17" fillId="3" borderId="0" xfId="8" applyFont="1" applyFill="1" applyBorder="1" applyAlignment="1">
      <alignment horizontal="center" vertical="top" wrapText="1"/>
    </xf>
    <xf numFmtId="0" fontId="17" fillId="3" borderId="0" xfId="8" applyFont="1" applyFill="1" applyBorder="1" applyAlignment="1">
      <alignment vertical="top" wrapText="1"/>
    </xf>
    <xf numFmtId="43" fontId="17" fillId="3" borderId="0" xfId="1" applyFont="1" applyFill="1" applyBorder="1" applyAlignment="1">
      <alignment horizontal="right" vertical="top" wrapText="1"/>
    </xf>
    <xf numFmtId="0" fontId="31" fillId="4" borderId="0" xfId="0" applyFont="1" applyFill="1" applyBorder="1"/>
    <xf numFmtId="0" fontId="31" fillId="4" borderId="0" xfId="0" applyFont="1" applyFill="1" applyBorder="1" applyAlignment="1">
      <alignment horizontal="left"/>
    </xf>
    <xf numFmtId="0" fontId="31" fillId="4" borderId="0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left" vertical="top" wrapText="1"/>
    </xf>
    <xf numFmtId="0" fontId="31" fillId="4" borderId="0" xfId="0" applyFont="1" applyFill="1" applyAlignment="1">
      <alignment vertical="top"/>
    </xf>
    <xf numFmtId="0" fontId="27" fillId="3" borderId="0" xfId="8" applyFont="1" applyFill="1"/>
    <xf numFmtId="0" fontId="30" fillId="3" borderId="0" xfId="8" applyFont="1" applyFill="1" applyAlignment="1">
      <alignment horizontal="left"/>
    </xf>
    <xf numFmtId="0" fontId="7" fillId="3" borderId="0" xfId="0" applyFont="1" applyFill="1" applyBorder="1" applyAlignment="1">
      <alignment horizontal="center" vertical="top" wrapText="1"/>
    </xf>
    <xf numFmtId="43" fontId="7" fillId="3" borderId="0" xfId="1" applyFont="1" applyFill="1" applyBorder="1" applyAlignment="1">
      <alignment horizontal="right" vertical="top" wrapText="1"/>
    </xf>
    <xf numFmtId="4" fontId="7" fillId="3" borderId="0" xfId="0" applyNumberFormat="1" applyFont="1" applyFill="1" applyBorder="1" applyAlignment="1">
      <alignment horizontal="center" vertical="top" wrapText="1"/>
    </xf>
    <xf numFmtId="0" fontId="5" fillId="3" borderId="0" xfId="8" applyFont="1" applyFill="1"/>
    <xf numFmtId="0" fontId="23" fillId="3" borderId="0" xfId="8" applyFont="1" applyFill="1" applyAlignment="1">
      <alignment horizontal="left"/>
    </xf>
    <xf numFmtId="0" fontId="20" fillId="3" borderId="0" xfId="8" applyFont="1" applyFill="1" applyBorder="1" applyAlignment="1">
      <alignment horizontal="left" vertical="top" wrapText="1"/>
    </xf>
    <xf numFmtId="0" fontId="20" fillId="3" borderId="0" xfId="8" applyFont="1" applyFill="1" applyBorder="1" applyAlignment="1">
      <alignment horizontal="center" vertical="top" wrapText="1"/>
    </xf>
    <xf numFmtId="0" fontId="20" fillId="3" borderId="0" xfId="8" applyFont="1" applyFill="1" applyBorder="1" applyAlignment="1">
      <alignment vertical="top" wrapText="1"/>
    </xf>
    <xf numFmtId="43" fontId="20" fillId="3" borderId="0" xfId="1" applyFont="1" applyFill="1" applyBorder="1" applyAlignment="1">
      <alignment horizontal="right" vertical="top" wrapText="1"/>
    </xf>
    <xf numFmtId="0" fontId="31" fillId="4" borderId="0" xfId="0" applyFont="1" applyFill="1" applyAlignment="1">
      <alignment horizontal="left" vertical="top"/>
    </xf>
    <xf numFmtId="0" fontId="31" fillId="4" borderId="0" xfId="0" applyFont="1" applyFill="1" applyBorder="1" applyAlignment="1">
      <alignment horizontal="center" vertical="top" wrapText="1"/>
    </xf>
    <xf numFmtId="43" fontId="31" fillId="4" borderId="0" xfId="1" applyFont="1" applyFill="1" applyBorder="1" applyAlignment="1">
      <alignment horizontal="right" vertical="top" wrapText="1"/>
    </xf>
    <xf numFmtId="4" fontId="31" fillId="4" borderId="0" xfId="0" applyNumberFormat="1" applyFont="1" applyFill="1" applyBorder="1" applyAlignment="1">
      <alignment horizontal="center" vertical="top" wrapText="1"/>
    </xf>
    <xf numFmtId="43" fontId="31" fillId="4" borderId="0" xfId="0" applyNumberFormat="1" applyFont="1" applyFill="1" applyBorder="1" applyAlignment="1">
      <alignment horizontal="center" vertical="top" wrapText="1"/>
    </xf>
    <xf numFmtId="0" fontId="31" fillId="4" borderId="0" xfId="0" applyFont="1" applyFill="1" applyBorder="1" applyAlignment="1">
      <alignment horizontal="left" vertical="top"/>
    </xf>
    <xf numFmtId="0" fontId="32" fillId="4" borderId="0" xfId="0" applyFont="1" applyFill="1" applyBorder="1" applyAlignment="1">
      <alignment horizontal="left" vertical="top" wrapText="1"/>
    </xf>
    <xf numFmtId="0" fontId="32" fillId="4" borderId="0" xfId="0" applyFont="1" applyFill="1" applyBorder="1" applyAlignment="1">
      <alignment horizontal="center" vertical="top" wrapText="1"/>
    </xf>
    <xf numFmtId="0" fontId="32" fillId="4" borderId="0" xfId="0" applyFont="1" applyFill="1" applyBorder="1" applyAlignment="1">
      <alignment vertical="top" wrapText="1"/>
    </xf>
    <xf numFmtId="15" fontId="32" fillId="4" borderId="0" xfId="0" quotePrefix="1" applyNumberFormat="1" applyFont="1" applyFill="1" applyBorder="1" applyAlignment="1">
      <alignment horizontal="center" vertical="top" wrapText="1"/>
    </xf>
    <xf numFmtId="0" fontId="5" fillId="3" borderId="0" xfId="4" applyFont="1" applyFill="1"/>
    <xf numFmtId="0" fontId="5" fillId="3" borderId="0" xfId="4" applyFont="1" applyFill="1" applyAlignment="1">
      <alignment horizontal="left"/>
    </xf>
    <xf numFmtId="0" fontId="5" fillId="3" borderId="0" xfId="4" applyFont="1" applyFill="1" applyAlignment="1">
      <alignment horizontal="center"/>
    </xf>
    <xf numFmtId="0" fontId="23" fillId="3" borderId="17" xfId="0" applyFont="1" applyFill="1" applyBorder="1" applyAlignment="1">
      <alignment horizontal="left" vertical="top"/>
    </xf>
    <xf numFmtId="0" fontId="30" fillId="3" borderId="17" xfId="0" applyFont="1" applyFill="1" applyBorder="1" applyAlignment="1">
      <alignment vertical="top" wrapText="1"/>
    </xf>
    <xf numFmtId="17" fontId="30" fillId="3" borderId="0" xfId="0" applyNumberFormat="1" applyFont="1" applyFill="1" applyBorder="1" applyAlignment="1">
      <alignment horizontal="center" vertical="center" wrapText="1"/>
    </xf>
    <xf numFmtId="0" fontId="23" fillId="3" borderId="0" xfId="8" applyFont="1" applyFill="1" applyAlignment="1">
      <alignment horizontal="center"/>
    </xf>
    <xf numFmtId="0" fontId="19" fillId="3" borderId="0" xfId="8" applyFont="1" applyFill="1" applyBorder="1" applyAlignment="1">
      <alignment horizontal="left" vertical="top" wrapText="1"/>
    </xf>
    <xf numFmtId="0" fontId="19" fillId="3" borderId="0" xfId="8" applyFont="1" applyFill="1" applyBorder="1" applyAlignment="1">
      <alignment horizontal="center" vertical="top" wrapText="1"/>
    </xf>
    <xf numFmtId="0" fontId="19" fillId="3" borderId="0" xfId="8" applyFont="1" applyFill="1" applyBorder="1" applyAlignment="1">
      <alignment vertical="top" wrapText="1"/>
    </xf>
    <xf numFmtId="0" fontId="23" fillId="3" borderId="0" xfId="8" applyFont="1" applyFill="1" applyBorder="1" applyAlignment="1"/>
    <xf numFmtId="0" fontId="23" fillId="3" borderId="0" xfId="8" applyFont="1" applyFill="1" applyBorder="1" applyAlignment="1">
      <alignment horizontal="left"/>
    </xf>
    <xf numFmtId="0" fontId="23" fillId="3" borderId="0" xfId="8" applyFont="1" applyFill="1" applyBorder="1" applyAlignment="1">
      <alignment horizontal="center"/>
    </xf>
    <xf numFmtId="0" fontId="23" fillId="3" borderId="0" xfId="0" applyFont="1" applyFill="1" applyBorder="1" applyAlignment="1">
      <alignment horizontal="left" vertical="top"/>
    </xf>
    <xf numFmtId="0" fontId="30" fillId="3" borderId="0" xfId="0" applyFont="1" applyFill="1" applyBorder="1" applyAlignment="1">
      <alignment horizontal="left"/>
    </xf>
    <xf numFmtId="49" fontId="30" fillId="3" borderId="0" xfId="0" applyNumberFormat="1" applyFont="1" applyFill="1" applyBorder="1" applyAlignment="1">
      <alignment horizontal="left" vertical="top" wrapText="1"/>
    </xf>
    <xf numFmtId="0" fontId="16" fillId="3" borderId="0" xfId="8" applyFont="1" applyFill="1" applyBorder="1" applyAlignment="1">
      <alignment vertical="top" wrapText="1"/>
    </xf>
    <xf numFmtId="0" fontId="23" fillId="3" borderId="0" xfId="0" applyFont="1" applyFill="1"/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2" fillId="4" borderId="0" xfId="0" applyFont="1" applyFill="1"/>
    <xf numFmtId="0" fontId="31" fillId="4" borderId="0" xfId="0" applyFont="1" applyFill="1" applyBorder="1" applyAlignment="1">
      <alignment vertical="top"/>
    </xf>
    <xf numFmtId="0" fontId="32" fillId="4" borderId="0" xfId="0" applyFont="1" applyFill="1" applyBorder="1" applyAlignment="1">
      <alignment vertical="top"/>
    </xf>
    <xf numFmtId="0" fontId="32" fillId="4" borderId="0" xfId="0" applyFont="1" applyFill="1" applyBorder="1" applyAlignment="1">
      <alignment horizontal="center" vertical="top"/>
    </xf>
    <xf numFmtId="49" fontId="32" fillId="4" borderId="0" xfId="0" applyNumberFormat="1" applyFont="1" applyFill="1" applyBorder="1" applyAlignment="1">
      <alignment horizontal="center" vertical="top" wrapText="1"/>
    </xf>
    <xf numFmtId="0" fontId="32" fillId="0" borderId="0" xfId="8" applyFont="1" applyFill="1" applyBorder="1" applyAlignment="1">
      <alignment horizontal="left" vertical="top"/>
    </xf>
    <xf numFmtId="0" fontId="32" fillId="0" borderId="0" xfId="8" applyFont="1" applyFill="1" applyBorder="1" applyAlignment="1">
      <alignment horizontal="left" vertical="top" wrapText="1"/>
    </xf>
    <xf numFmtId="0" fontId="32" fillId="0" borderId="0" xfId="8" applyFont="1" applyFill="1" applyBorder="1" applyAlignment="1">
      <alignment horizontal="center" vertical="top" wrapText="1"/>
    </xf>
    <xf numFmtId="0" fontId="32" fillId="0" borderId="0" xfId="8" applyFont="1" applyFill="1" applyBorder="1" applyAlignment="1">
      <alignment vertical="top" wrapText="1"/>
    </xf>
    <xf numFmtId="0" fontId="32" fillId="0" borderId="0" xfId="0" applyFont="1" applyFill="1"/>
    <xf numFmtId="0" fontId="22" fillId="0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5" xfId="0" applyFont="1" applyFill="1" applyBorder="1" applyAlignment="1">
      <alignment vertical="top"/>
    </xf>
    <xf numFmtId="0" fontId="22" fillId="0" borderId="5" xfId="0" applyFont="1" applyBorder="1" applyAlignment="1">
      <alignment vertical="top" wrapText="1"/>
    </xf>
    <xf numFmtId="0" fontId="22" fillId="0" borderId="5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/>
    </xf>
    <xf numFmtId="0" fontId="22" fillId="0" borderId="12" xfId="0" applyFont="1" applyFill="1" applyBorder="1" applyAlignment="1">
      <alignment vertical="top"/>
    </xf>
    <xf numFmtId="0" fontId="5" fillId="0" borderId="19" xfId="0" applyFont="1" applyBorder="1" applyAlignment="1">
      <alignment horizontal="center" vertical="top"/>
    </xf>
    <xf numFmtId="0" fontId="23" fillId="3" borderId="17" xfId="0" applyFont="1" applyFill="1" applyBorder="1"/>
    <xf numFmtId="0" fontId="30" fillId="3" borderId="17" xfId="0" applyFont="1" applyFill="1" applyBorder="1"/>
    <xf numFmtId="0" fontId="30" fillId="3" borderId="17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43" fontId="7" fillId="0" borderId="1" xfId="1" applyFont="1" applyBorder="1" applyAlignment="1" applyProtection="1">
      <alignment horizontal="center" vertical="center" wrapText="1"/>
      <protection locked="0"/>
    </xf>
    <xf numFmtId="0" fontId="23" fillId="4" borderId="0" xfId="0" applyFont="1" applyFill="1" applyBorder="1" applyAlignment="1" applyProtection="1">
      <alignment horizontal="left"/>
    </xf>
    <xf numFmtId="4" fontId="23" fillId="4" borderId="0" xfId="0" applyNumberFormat="1" applyFont="1" applyFill="1" applyBorder="1" applyAlignment="1" applyProtection="1">
      <alignment horizontal="left"/>
    </xf>
    <xf numFmtId="2" fontId="23" fillId="4" borderId="0" xfId="0" applyNumberFormat="1" applyFont="1" applyFill="1" applyBorder="1" applyAlignment="1" applyProtection="1">
      <alignment horizontal="center"/>
    </xf>
    <xf numFmtId="4" fontId="23" fillId="4" borderId="0" xfId="0" applyNumberFormat="1" applyFont="1" applyFill="1" applyBorder="1" applyAlignment="1" applyProtection="1">
      <alignment horizontal="center"/>
    </xf>
    <xf numFmtId="4" fontId="23" fillId="4" borderId="0" xfId="0" applyNumberFormat="1" applyFont="1" applyFill="1" applyBorder="1" applyAlignment="1" applyProtection="1">
      <alignment horizontal="right"/>
    </xf>
    <xf numFmtId="0" fontId="23" fillId="4" borderId="0" xfId="0" applyFont="1" applyFill="1" applyBorder="1" applyAlignment="1" applyProtection="1">
      <alignment horizontal="left"/>
      <protection locked="0"/>
    </xf>
    <xf numFmtId="0" fontId="28" fillId="4" borderId="0" xfId="0" applyFont="1" applyFill="1" applyBorder="1" applyAlignment="1" applyProtection="1">
      <alignment horizontal="left"/>
      <protection locked="0"/>
    </xf>
    <xf numFmtId="0" fontId="23" fillId="4" borderId="0" xfId="0" applyFont="1" applyFill="1" applyBorder="1" applyAlignment="1" applyProtection="1">
      <alignment horizontal="right"/>
      <protection locked="0"/>
    </xf>
    <xf numFmtId="4" fontId="23" fillId="4" borderId="0" xfId="0" applyNumberFormat="1" applyFont="1" applyFill="1" applyBorder="1" applyAlignment="1" applyProtection="1">
      <alignment horizontal="left"/>
      <protection locked="0"/>
    </xf>
    <xf numFmtId="4" fontId="23" fillId="4" borderId="0" xfId="0" applyNumberFormat="1" applyFont="1" applyFill="1" applyBorder="1" applyAlignment="1" applyProtection="1">
      <alignment horizontal="center"/>
      <protection locked="0"/>
    </xf>
    <xf numFmtId="4" fontId="23" fillId="4" borderId="0" xfId="0" applyNumberFormat="1" applyFont="1" applyFill="1" applyBorder="1" applyAlignment="1" applyProtection="1">
      <alignment horizontal="right"/>
      <protection locked="0"/>
    </xf>
    <xf numFmtId="2" fontId="23" fillId="4" borderId="0" xfId="0" applyNumberFormat="1" applyFont="1" applyFill="1" applyBorder="1" applyAlignment="1" applyProtection="1">
      <alignment horizontal="right"/>
      <protection locked="0"/>
    </xf>
    <xf numFmtId="0" fontId="23" fillId="4" borderId="0" xfId="0" applyFont="1" applyFill="1" applyProtection="1">
      <protection locked="0"/>
    </xf>
    <xf numFmtId="2" fontId="23" fillId="4" borderId="0" xfId="0" applyNumberFormat="1" applyFont="1" applyFill="1" applyBorder="1" applyAlignment="1" applyProtection="1">
      <alignment horizontal="right"/>
    </xf>
    <xf numFmtId="0" fontId="23" fillId="3" borderId="0" xfId="8" applyFont="1" applyFill="1" applyProtection="1">
      <protection locked="0"/>
    </xf>
    <xf numFmtId="0" fontId="28" fillId="3" borderId="0" xfId="8" applyFont="1" applyFill="1" applyProtection="1">
      <protection locked="0"/>
    </xf>
    <xf numFmtId="0" fontId="23" fillId="3" borderId="0" xfId="8" applyFont="1" applyFill="1" applyAlignment="1" applyProtection="1">
      <alignment horizontal="left"/>
      <protection locked="0"/>
    </xf>
    <xf numFmtId="0" fontId="23" fillId="3" borderId="0" xfId="0" applyFont="1" applyFill="1" applyBorder="1" applyAlignment="1" applyProtection="1">
      <alignment horizontal="left"/>
    </xf>
    <xf numFmtId="4" fontId="23" fillId="3" borderId="0" xfId="0" applyNumberFormat="1" applyFont="1" applyFill="1" applyBorder="1" applyAlignment="1" applyProtection="1">
      <alignment horizontal="left"/>
    </xf>
    <xf numFmtId="2" fontId="23" fillId="3" borderId="0" xfId="0" applyNumberFormat="1" applyFont="1" applyFill="1" applyBorder="1" applyAlignment="1" applyProtection="1">
      <alignment horizontal="center"/>
    </xf>
    <xf numFmtId="4" fontId="23" fillId="3" borderId="0" xfId="0" applyNumberFormat="1" applyFont="1" applyFill="1" applyBorder="1" applyAlignment="1" applyProtection="1">
      <alignment horizontal="center"/>
    </xf>
    <xf numFmtId="4" fontId="23" fillId="3" borderId="0" xfId="0" applyNumberFormat="1" applyFont="1" applyFill="1" applyBorder="1" applyAlignment="1" applyProtection="1">
      <alignment horizontal="right"/>
    </xf>
    <xf numFmtId="0" fontId="23" fillId="3" borderId="0" xfId="0" applyFont="1" applyFill="1" applyAlignment="1" applyProtection="1">
      <protection locked="0"/>
    </xf>
    <xf numFmtId="0" fontId="28" fillId="3" borderId="0" xfId="8" applyFont="1" applyFill="1" applyAlignment="1">
      <alignment horizontal="left"/>
    </xf>
    <xf numFmtId="43" fontId="23" fillId="3" borderId="0" xfId="1" applyFont="1" applyFill="1" applyAlignment="1">
      <alignment horizontal="left"/>
    </xf>
    <xf numFmtId="2" fontId="35" fillId="4" borderId="0" xfId="0" applyNumberFormat="1" applyFont="1" applyFill="1" applyBorder="1" applyAlignment="1" applyProtection="1">
      <alignment horizontal="center"/>
    </xf>
    <xf numFmtId="0" fontId="31" fillId="4" borderId="0" xfId="0" applyFont="1" applyFill="1" applyBorder="1" applyAlignment="1">
      <alignment horizontal="center" vertical="top"/>
    </xf>
    <xf numFmtId="43" fontId="5" fillId="0" borderId="3" xfId="1" applyFont="1" applyFill="1" applyBorder="1" applyAlignment="1">
      <alignment horizontal="right" vertical="top" wrapText="1"/>
    </xf>
    <xf numFmtId="49" fontId="5" fillId="0" borderId="0" xfId="0" applyNumberFormat="1" applyFont="1" applyBorder="1" applyAlignment="1">
      <alignment vertical="top" wrapText="1"/>
    </xf>
    <xf numFmtId="15" fontId="31" fillId="4" borderId="0" xfId="0" applyNumberFormat="1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2" fontId="28" fillId="0" borderId="0" xfId="0" applyNumberFormat="1" applyFont="1" applyFill="1" applyBorder="1" applyAlignment="1" applyProtection="1">
      <alignment horizontal="center"/>
    </xf>
    <xf numFmtId="0" fontId="36" fillId="0" borderId="0" xfId="0" applyFont="1" applyProtection="1">
      <protection locked="0"/>
    </xf>
    <xf numFmtId="0" fontId="7" fillId="0" borderId="7" xfId="0" applyFont="1" applyBorder="1" applyAlignment="1">
      <alignment horizontal="center" vertical="top"/>
    </xf>
    <xf numFmtId="0" fontId="5" fillId="0" borderId="19" xfId="0" applyFont="1" applyBorder="1"/>
    <xf numFmtId="0" fontId="22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7" fontId="5" fillId="0" borderId="8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15" fontId="13" fillId="0" borderId="5" xfId="0" applyNumberFormat="1" applyFont="1" applyBorder="1" applyAlignment="1">
      <alignment horizontal="center" vertical="top" wrapText="1"/>
    </xf>
    <xf numFmtId="0" fontId="5" fillId="0" borderId="13" xfId="0" applyFont="1" applyBorder="1"/>
    <xf numFmtId="17" fontId="5" fillId="0" borderId="12" xfId="0" applyNumberFormat="1" applyFont="1" applyBorder="1" applyAlignment="1">
      <alignment horizontal="center" vertical="top" wrapText="1"/>
    </xf>
    <xf numFmtId="43" fontId="5" fillId="0" borderId="14" xfId="1" applyFont="1" applyBorder="1" applyAlignment="1">
      <alignment horizontal="right" vertical="top" wrapText="1"/>
    </xf>
    <xf numFmtId="17" fontId="5" fillId="0" borderId="2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15" fontId="5" fillId="0" borderId="1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/>
    </xf>
    <xf numFmtId="15" fontId="5" fillId="0" borderId="11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wrapText="1"/>
    </xf>
    <xf numFmtId="0" fontId="5" fillId="0" borderId="11" xfId="0" applyFont="1" applyBorder="1" applyAlignment="1">
      <alignment vertical="center"/>
    </xf>
    <xf numFmtId="15" fontId="5" fillId="0" borderId="11" xfId="0" applyNumberFormat="1" applyFont="1" applyBorder="1" applyAlignment="1">
      <alignment horizontal="center" vertical="center"/>
    </xf>
    <xf numFmtId="15" fontId="5" fillId="0" borderId="12" xfId="0" applyNumberFormat="1" applyFont="1" applyBorder="1" applyAlignment="1">
      <alignment horizontal="center" vertical="top" wrapText="1"/>
    </xf>
    <xf numFmtId="17" fontId="5" fillId="0" borderId="4" xfId="0" applyNumberFormat="1" applyFont="1" applyBorder="1" applyAlignment="1">
      <alignment horizontal="center" vertical="top" wrapText="1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43" fontId="5" fillId="0" borderId="3" xfId="1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15" fontId="5" fillId="0" borderId="5" xfId="0" applyNumberFormat="1" applyFont="1" applyBorder="1" applyAlignment="1" applyProtection="1">
      <alignment vertical="top" wrapText="1"/>
      <protection locked="0"/>
    </xf>
    <xf numFmtId="3" fontId="5" fillId="0" borderId="5" xfId="0" applyNumberFormat="1" applyFont="1" applyBorder="1" applyAlignment="1" applyProtection="1">
      <alignment horizontal="center" vertical="top" wrapText="1"/>
      <protection locked="0"/>
    </xf>
    <xf numFmtId="2" fontId="5" fillId="0" borderId="5" xfId="0" applyNumberFormat="1" applyFont="1" applyBorder="1" applyAlignment="1" applyProtection="1">
      <alignment horizontal="center" vertical="top" wrapText="1"/>
      <protection locked="0"/>
    </xf>
    <xf numFmtId="43" fontId="5" fillId="0" borderId="5" xfId="1" applyFont="1" applyBorder="1" applyAlignment="1" applyProtection="1">
      <alignment horizontal="center" vertical="top" wrapText="1"/>
      <protection locked="0"/>
    </xf>
    <xf numFmtId="43" fontId="5" fillId="0" borderId="5" xfId="1" applyFont="1" applyBorder="1" applyAlignment="1" applyProtection="1">
      <alignment horizontal="right" vertical="top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wrapText="1" shrinkToFit="1"/>
      <protection locked="0"/>
    </xf>
    <xf numFmtId="15" fontId="5" fillId="0" borderId="7" xfId="0" applyNumberFormat="1" applyFont="1" applyBorder="1" applyAlignment="1" applyProtection="1">
      <alignment vertical="top" wrapText="1"/>
      <protection locked="0"/>
    </xf>
    <xf numFmtId="43" fontId="5" fillId="0" borderId="12" xfId="1" applyFont="1" applyBorder="1" applyAlignment="1" applyProtection="1">
      <alignment horizontal="center" vertical="top" wrapText="1"/>
      <protection locked="0"/>
    </xf>
    <xf numFmtId="0" fontId="5" fillId="6" borderId="3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0" borderId="22" xfId="0" applyFont="1" applyBorder="1"/>
    <xf numFmtId="4" fontId="40" fillId="0" borderId="0" xfId="0" applyNumberFormat="1" applyFont="1" applyAlignment="1">
      <alignment horizontal="center" vertical="top"/>
    </xf>
    <xf numFmtId="43" fontId="5" fillId="6" borderId="3" xfId="1" applyFont="1" applyFill="1" applyBorder="1" applyAlignment="1">
      <alignment horizontal="right" vertical="top" wrapText="1"/>
    </xf>
    <xf numFmtId="0" fontId="5" fillId="6" borderId="2" xfId="0" applyFont="1" applyFill="1" applyBorder="1" applyAlignment="1">
      <alignment horizontal="left" vertical="top" wrapText="1"/>
    </xf>
    <xf numFmtId="17" fontId="5" fillId="6" borderId="3" xfId="0" applyNumberFormat="1" applyFont="1" applyFill="1" applyBorder="1" applyAlignment="1">
      <alignment horizontal="center" vertical="top" wrapText="1"/>
    </xf>
    <xf numFmtId="4" fontId="41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5" fillId="6" borderId="18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17" fontId="5" fillId="6" borderId="1" xfId="0" applyNumberFormat="1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vertical="top" wrapText="1"/>
    </xf>
    <xf numFmtId="0" fontId="5" fillId="6" borderId="10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vertical="top" wrapText="1"/>
    </xf>
    <xf numFmtId="0" fontId="5" fillId="6" borderId="15" xfId="0" applyFont="1" applyFill="1" applyBorder="1" applyAlignment="1">
      <alignment vertical="top" wrapText="1"/>
    </xf>
    <xf numFmtId="0" fontId="5" fillId="6" borderId="7" xfId="0" applyFont="1" applyFill="1" applyBorder="1" applyAlignment="1">
      <alignment horizontal="center" vertical="top" wrapText="1"/>
    </xf>
    <xf numFmtId="17" fontId="5" fillId="6" borderId="7" xfId="0" applyNumberFormat="1" applyFont="1" applyFill="1" applyBorder="1" applyAlignment="1">
      <alignment horizontal="center" vertical="top" wrapText="1"/>
    </xf>
    <xf numFmtId="17" fontId="5" fillId="0" borderId="1" xfId="0" applyNumberFormat="1" applyFont="1" applyBorder="1" applyAlignment="1">
      <alignment horizontal="left" vertical="top" wrapText="1"/>
    </xf>
    <xf numFmtId="17" fontId="5" fillId="0" borderId="7" xfId="0" applyNumberFormat="1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top" wrapText="1"/>
    </xf>
    <xf numFmtId="0" fontId="22" fillId="6" borderId="3" xfId="0" applyFont="1" applyFill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/>
    </xf>
    <xf numFmtId="0" fontId="7" fillId="0" borderId="7" xfId="0" applyFont="1" applyBorder="1" applyAlignment="1" applyProtection="1">
      <alignment vertical="top" wrapText="1"/>
      <protection locked="0"/>
    </xf>
    <xf numFmtId="0" fontId="7" fillId="0" borderId="12" xfId="0" applyFont="1" applyBorder="1" applyAlignment="1">
      <alignment horizontal="center" vertical="top" wrapText="1"/>
    </xf>
    <xf numFmtId="0" fontId="23" fillId="3" borderId="0" xfId="0" applyFont="1" applyFill="1" applyAlignment="1">
      <alignment horizontal="left" vertical="top"/>
    </xf>
    <xf numFmtId="0" fontId="7" fillId="0" borderId="7" xfId="0" applyFont="1" applyBorder="1" applyAlignment="1">
      <alignment horizontal="left" vertical="top" wrapText="1"/>
    </xf>
    <xf numFmtId="0" fontId="5" fillId="0" borderId="1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6" borderId="7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15" fontId="5" fillId="0" borderId="3" xfId="0" applyNumberFormat="1" applyFont="1" applyBorder="1" applyAlignment="1" applyProtection="1">
      <alignment horizontal="right" vertical="top" wrapText="1"/>
      <protection locked="0"/>
    </xf>
    <xf numFmtId="0" fontId="22" fillId="6" borderId="2" xfId="0" applyFont="1" applyFill="1" applyBorder="1" applyAlignment="1">
      <alignment horizontal="center" vertical="top" wrapText="1"/>
    </xf>
    <xf numFmtId="43" fontId="5" fillId="0" borderId="8" xfId="1" applyFont="1" applyBorder="1" applyAlignment="1">
      <alignment horizontal="right" vertical="top" wrapText="1"/>
    </xf>
    <xf numFmtId="43" fontId="5" fillId="0" borderId="8" xfId="1" applyFont="1" applyBorder="1" applyAlignment="1">
      <alignment horizontal="center" vertical="top" wrapText="1"/>
    </xf>
    <xf numFmtId="43" fontId="13" fillId="0" borderId="8" xfId="1" applyFont="1" applyBorder="1" applyAlignment="1">
      <alignment horizontal="right"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" xfId="0" applyFont="1" applyBorder="1" applyAlignment="1">
      <alignment horizontal="left"/>
    </xf>
    <xf numFmtId="15" fontId="5" fillId="0" borderId="1" xfId="0" applyNumberFormat="1" applyFont="1" applyBorder="1" applyAlignment="1">
      <alignment horizontal="left" vertical="top" wrapText="1"/>
    </xf>
    <xf numFmtId="15" fontId="5" fillId="0" borderId="4" xfId="0" applyNumberFormat="1" applyFont="1" applyBorder="1" applyAlignment="1">
      <alignment horizontal="left" vertical="top" wrapText="1"/>
    </xf>
    <xf numFmtId="17" fontId="5" fillId="0" borderId="1" xfId="0" applyNumberFormat="1" applyFont="1" applyBorder="1" applyAlignment="1">
      <alignment horizontal="center" vertical="top" wrapText="1"/>
    </xf>
    <xf numFmtId="17" fontId="5" fillId="0" borderId="11" xfId="0" applyNumberFormat="1" applyFont="1" applyBorder="1" applyAlignment="1">
      <alignment horizontal="center" vertical="top" wrapText="1"/>
    </xf>
    <xf numFmtId="0" fontId="40" fillId="0" borderId="11" xfId="0" applyFont="1" applyBorder="1" applyAlignment="1">
      <alignment horizontal="left" vertical="top" wrapText="1"/>
    </xf>
    <xf numFmtId="17" fontId="5" fillId="0" borderId="7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15" fontId="5" fillId="0" borderId="12" xfId="0" applyNumberFormat="1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15" fontId="5" fillId="0" borderId="12" xfId="0" applyNumberFormat="1" applyFont="1" applyBorder="1" applyAlignment="1" applyProtection="1">
      <alignment vertical="top" wrapText="1"/>
      <protection locked="0"/>
    </xf>
    <xf numFmtId="3" fontId="5" fillId="0" borderId="12" xfId="0" applyNumberFormat="1" applyFont="1" applyBorder="1" applyAlignment="1" applyProtection="1">
      <alignment horizontal="center" vertical="top" wrapText="1"/>
      <protection locked="0"/>
    </xf>
    <xf numFmtId="2" fontId="5" fillId="0" borderId="12" xfId="0" applyNumberFormat="1" applyFont="1" applyBorder="1" applyAlignment="1" applyProtection="1">
      <alignment horizontal="center" vertical="top" wrapText="1"/>
      <protection locked="0"/>
    </xf>
    <xf numFmtId="43" fontId="5" fillId="0" borderId="12" xfId="1" applyFont="1" applyBorder="1" applyAlignment="1" applyProtection="1">
      <alignment horizontal="right" vertical="top" wrapText="1"/>
      <protection locked="0"/>
    </xf>
    <xf numFmtId="15" fontId="5" fillId="0" borderId="12" xfId="0" applyNumberFormat="1" applyFont="1" applyBorder="1" applyAlignment="1" applyProtection="1">
      <alignment horizontal="center" vertical="top" wrapText="1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15" fontId="5" fillId="0" borderId="8" xfId="0" applyNumberFormat="1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0" fontId="22" fillId="0" borderId="8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 vertical="top"/>
    </xf>
    <xf numFmtId="0" fontId="22" fillId="0" borderId="12" xfId="0" applyFont="1" applyBorder="1" applyAlignment="1" applyProtection="1">
      <alignment horizontal="center" vertical="top" wrapText="1"/>
      <protection locked="0"/>
    </xf>
    <xf numFmtId="0" fontId="22" fillId="0" borderId="8" xfId="0" applyFont="1" applyBorder="1" applyAlignment="1" applyProtection="1">
      <alignment horizontal="center" vertical="top" wrapText="1"/>
      <protection locked="0"/>
    </xf>
    <xf numFmtId="0" fontId="25" fillId="0" borderId="12" xfId="0" applyFont="1" applyBorder="1" applyAlignment="1" applyProtection="1">
      <alignment horizontal="center" vertical="top" wrapText="1"/>
      <protection locked="0"/>
    </xf>
    <xf numFmtId="0" fontId="7" fillId="0" borderId="12" xfId="0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top" wrapText="1"/>
    </xf>
    <xf numFmtId="15" fontId="5" fillId="0" borderId="3" xfId="0" quotePrefix="1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vertical="top"/>
    </xf>
    <xf numFmtId="49" fontId="5" fillId="0" borderId="3" xfId="0" applyNumberFormat="1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165" fontId="5" fillId="0" borderId="3" xfId="0" quotePrefix="1" applyNumberFormat="1" applyFont="1" applyFill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17" fontId="5" fillId="0" borderId="3" xfId="0" quotePrefix="1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/>
    </xf>
    <xf numFmtId="17" fontId="5" fillId="0" borderId="3" xfId="0" quotePrefix="1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43" fontId="25" fillId="0" borderId="0" xfId="1" applyFont="1" applyBorder="1" applyAlignment="1">
      <alignment horizontal="right" vertical="top" wrapText="1"/>
    </xf>
    <xf numFmtId="4" fontId="25" fillId="0" borderId="0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15" fontId="5" fillId="0" borderId="7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5" xfId="0" applyNumberFormat="1" applyFont="1" applyBorder="1" applyAlignment="1">
      <alignment horizontal="center" vertical="top" wrapText="1"/>
    </xf>
    <xf numFmtId="15" fontId="5" fillId="0" borderId="8" xfId="0" applyNumberFormat="1" applyFont="1" applyBorder="1" applyAlignment="1">
      <alignment horizontal="center" vertical="top" wrapText="1"/>
    </xf>
    <xf numFmtId="15" fontId="5" fillId="0" borderId="4" xfId="0" applyNumberFormat="1" applyFont="1" applyBorder="1" applyAlignment="1">
      <alignment horizontal="center" vertical="top" wrapText="1"/>
    </xf>
    <xf numFmtId="15" fontId="5" fillId="0" borderId="2" xfId="0" quotePrefix="1" applyNumberFormat="1" applyFont="1" applyBorder="1" applyAlignment="1">
      <alignment horizontal="center" vertical="top" wrapText="1"/>
    </xf>
    <xf numFmtId="15" fontId="5" fillId="0" borderId="7" xfId="0" quotePrefix="1" applyNumberFormat="1" applyFont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10" fontId="7" fillId="0" borderId="5" xfId="9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3" fontId="5" fillId="0" borderId="2" xfId="0" applyNumberFormat="1" applyFont="1" applyBorder="1" applyAlignment="1" applyProtection="1">
      <alignment horizontal="center" vertical="top" wrapText="1"/>
      <protection locked="0"/>
    </xf>
    <xf numFmtId="10" fontId="5" fillId="0" borderId="11" xfId="9" applyNumberFormat="1" applyFont="1" applyBorder="1" applyAlignment="1" applyProtection="1">
      <alignment horizontal="center" vertical="top" wrapText="1"/>
      <protection locked="0"/>
    </xf>
    <xf numFmtId="2" fontId="5" fillId="0" borderId="21" xfId="0" applyNumberFormat="1" applyFont="1" applyBorder="1" applyAlignment="1" applyProtection="1">
      <alignment horizontal="center" vertical="top" wrapText="1"/>
      <protection locked="0"/>
    </xf>
    <xf numFmtId="2" fontId="5" fillId="0" borderId="10" xfId="0" applyNumberFormat="1" applyFont="1" applyBorder="1" applyAlignment="1" applyProtection="1">
      <alignment horizontal="center" vertical="top" wrapText="1"/>
      <protection locked="0"/>
    </xf>
    <xf numFmtId="10" fontId="5" fillId="0" borderId="8" xfId="9" applyNumberFormat="1" applyFont="1" applyBorder="1" applyAlignment="1" applyProtection="1">
      <alignment horizontal="center" vertical="top" wrapText="1"/>
      <protection locked="0"/>
    </xf>
    <xf numFmtId="10" fontId="5" fillId="0" borderId="3" xfId="9" applyNumberFormat="1" applyFont="1" applyBorder="1" applyAlignment="1" applyProtection="1">
      <alignment horizontal="center" vertical="top" wrapText="1"/>
      <protection locked="0"/>
    </xf>
    <xf numFmtId="166" fontId="5" fillId="0" borderId="8" xfId="0" applyNumberFormat="1" applyFont="1" applyBorder="1" applyAlignment="1" applyProtection="1">
      <alignment horizontal="center" vertical="top" wrapText="1"/>
      <protection locked="0"/>
    </xf>
    <xf numFmtId="166" fontId="5" fillId="0" borderId="5" xfId="0" applyNumberFormat="1" applyFont="1" applyBorder="1" applyAlignment="1" applyProtection="1">
      <alignment horizontal="center" vertical="top" wrapText="1"/>
      <protection locked="0"/>
    </xf>
    <xf numFmtId="10" fontId="5" fillId="0" borderId="5" xfId="9" applyNumberFormat="1" applyFont="1" applyBorder="1" applyAlignment="1" applyProtection="1">
      <alignment horizontal="center" vertical="top" wrapText="1"/>
      <protection locked="0"/>
    </xf>
    <xf numFmtId="166" fontId="5" fillId="0" borderId="2" xfId="0" applyNumberFormat="1" applyFont="1" applyBorder="1" applyAlignment="1" applyProtection="1">
      <alignment horizontal="center" vertical="top" wrapText="1"/>
      <protection locked="0"/>
    </xf>
    <xf numFmtId="10" fontId="5" fillId="0" borderId="2" xfId="9" applyNumberFormat="1" applyFont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 applyProtection="1">
      <alignment horizontal="center" vertical="top" wrapText="1"/>
      <protection locked="0"/>
    </xf>
    <xf numFmtId="43" fontId="5" fillId="0" borderId="2" xfId="1" applyFont="1" applyBorder="1" applyAlignment="1" applyProtection="1">
      <alignment horizontal="right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3" fontId="5" fillId="0" borderId="21" xfId="0" applyNumberFormat="1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4" fontId="5" fillId="0" borderId="8" xfId="0" applyNumberFormat="1" applyFont="1" applyBorder="1" applyAlignment="1" applyProtection="1">
      <alignment horizontal="righ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4" fontId="5" fillId="0" borderId="5" xfId="0" applyNumberFormat="1" applyFont="1" applyBorder="1" applyAlignment="1" applyProtection="1">
      <alignment horizontal="righ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4" fontId="5" fillId="0" borderId="2" xfId="0" applyNumberFormat="1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10" fontId="5" fillId="0" borderId="24" xfId="9" applyNumberFormat="1" applyFont="1" applyBorder="1" applyAlignment="1" applyProtection="1">
      <alignment horizontal="center" vertical="top" wrapText="1"/>
      <protection locked="0"/>
    </xf>
    <xf numFmtId="2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10" fontId="5" fillId="0" borderId="1" xfId="9" applyNumberFormat="1" applyFont="1" applyBorder="1" applyAlignment="1" applyProtection="1">
      <alignment horizontal="center" vertical="top" wrapText="1"/>
      <protection locked="0"/>
    </xf>
    <xf numFmtId="2" fontId="5" fillId="0" borderId="11" xfId="0" applyNumberFormat="1" applyFont="1" applyBorder="1" applyAlignment="1" applyProtection="1">
      <alignment horizontal="center" vertical="top" wrapText="1"/>
      <protection locked="0"/>
    </xf>
    <xf numFmtId="4" fontId="5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25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164" fontId="5" fillId="0" borderId="12" xfId="0" quotePrefix="1" applyNumberFormat="1" applyFont="1" applyBorder="1" applyAlignment="1">
      <alignment horizontal="center" vertical="top" wrapText="1"/>
    </xf>
    <xf numFmtId="164" fontId="5" fillId="0" borderId="3" xfId="0" quotePrefix="1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164" fontId="5" fillId="0" borderId="11" xfId="0" quotePrefix="1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left" vertical="top" wrapText="1"/>
    </xf>
    <xf numFmtId="43" fontId="5" fillId="0" borderId="11" xfId="1" applyFont="1" applyBorder="1" applyAlignment="1">
      <alignment horizontal="right" vertical="top" wrapText="1"/>
    </xf>
    <xf numFmtId="0" fontId="5" fillId="0" borderId="11" xfId="0" quotePrefix="1" applyFont="1" applyBorder="1" applyAlignment="1">
      <alignment horizontal="center" vertical="top" wrapText="1"/>
    </xf>
    <xf numFmtId="0" fontId="5" fillId="0" borderId="9" xfId="0" applyFont="1" applyBorder="1"/>
    <xf numFmtId="43" fontId="5" fillId="0" borderId="1" xfId="1" quotePrefix="1" applyFont="1" applyBorder="1" applyAlignment="1">
      <alignment horizontal="center" vertical="top" wrapText="1"/>
    </xf>
    <xf numFmtId="43" fontId="5" fillId="0" borderId="1" xfId="1" applyFont="1" applyBorder="1" applyAlignment="1">
      <alignment horizontal="right" vertical="top" wrapText="1"/>
    </xf>
    <xf numFmtId="0" fontId="5" fillId="0" borderId="1" xfId="0" quotePrefix="1" applyFont="1" applyBorder="1" applyAlignment="1">
      <alignment horizontal="center" vertical="top" wrapText="1"/>
    </xf>
    <xf numFmtId="43" fontId="5" fillId="0" borderId="11" xfId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43" fontId="5" fillId="0" borderId="11" xfId="1" quotePrefix="1" applyFont="1" applyBorder="1" applyAlignment="1">
      <alignment horizontal="right" vertical="top" wrapText="1"/>
    </xf>
    <xf numFmtId="0" fontId="5" fillId="0" borderId="5" xfId="0" quotePrefix="1" applyFont="1" applyBorder="1" applyAlignment="1">
      <alignment horizontal="center" vertical="top" wrapText="1"/>
    </xf>
    <xf numFmtId="43" fontId="5" fillId="0" borderId="12" xfId="1" applyFont="1" applyBorder="1" applyAlignment="1">
      <alignment horizontal="right" vertical="top" wrapText="1"/>
    </xf>
    <xf numFmtId="0" fontId="13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29" xfId="0" applyFont="1" applyBorder="1"/>
    <xf numFmtId="0" fontId="5" fillId="0" borderId="29" xfId="0" applyFont="1" applyBorder="1" applyAlignment="1">
      <alignment vertical="top" wrapText="1"/>
    </xf>
    <xf numFmtId="0" fontId="5" fillId="0" borderId="11" xfId="0" applyFont="1" applyBorder="1"/>
    <xf numFmtId="0" fontId="5" fillId="0" borderId="11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15" fontId="5" fillId="0" borderId="27" xfId="0" quotePrefix="1" applyNumberFormat="1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164" fontId="5" fillId="0" borderId="28" xfId="0" quotePrefix="1" applyNumberFormat="1" applyFont="1" applyBorder="1" applyAlignment="1">
      <alignment horizontal="left" vertical="top" wrapText="1"/>
    </xf>
    <xf numFmtId="164" fontId="5" fillId="0" borderId="29" xfId="0" quotePrefix="1" applyNumberFormat="1" applyFont="1" applyBorder="1" applyAlignment="1">
      <alignment horizontal="left" vertical="top" wrapText="1"/>
    </xf>
    <xf numFmtId="164" fontId="5" fillId="0" borderId="25" xfId="0" quotePrefix="1" applyNumberFormat="1" applyFont="1" applyBorder="1" applyAlignment="1">
      <alignment horizontal="left" vertical="top" wrapText="1"/>
    </xf>
    <xf numFmtId="164" fontId="5" fillId="0" borderId="26" xfId="0" quotePrefix="1" applyNumberFormat="1" applyFont="1" applyBorder="1" applyAlignment="1">
      <alignment horizontal="left" vertical="top" wrapText="1"/>
    </xf>
    <xf numFmtId="0" fontId="7" fillId="0" borderId="26" xfId="0" applyFont="1" applyBorder="1" applyAlignment="1">
      <alignment horizontal="center" vertical="top" wrapText="1"/>
    </xf>
    <xf numFmtId="164" fontId="5" fillId="0" borderId="8" xfId="0" quotePrefix="1" applyNumberFormat="1" applyFont="1" applyBorder="1" applyAlignment="1" applyProtection="1">
      <alignment vertical="top" wrapText="1"/>
      <protection locked="0"/>
    </xf>
    <xf numFmtId="164" fontId="5" fillId="0" borderId="2" xfId="0" quotePrefix="1" applyNumberFormat="1" applyFont="1" applyBorder="1" applyAlignment="1" applyProtection="1">
      <alignment vertical="top" wrapText="1"/>
      <protection locked="0"/>
    </xf>
    <xf numFmtId="164" fontId="5" fillId="0" borderId="2" xfId="0" applyNumberFormat="1" applyFont="1" applyBorder="1" applyAlignment="1" applyProtection="1">
      <alignment vertical="top" wrapText="1"/>
      <protection locked="0"/>
    </xf>
    <xf numFmtId="0" fontId="13" fillId="0" borderId="3" xfId="8" applyFont="1" applyBorder="1" applyAlignment="1">
      <alignment horizontal="left" vertical="top" wrapText="1"/>
    </xf>
    <xf numFmtId="0" fontId="13" fillId="0" borderId="3" xfId="8" quotePrefix="1" applyFont="1" applyBorder="1" applyAlignment="1">
      <alignment horizontal="left" vertical="top" wrapText="1"/>
    </xf>
    <xf numFmtId="2" fontId="13" fillId="0" borderId="3" xfId="8" applyNumberFormat="1" applyFont="1" applyBorder="1" applyAlignment="1">
      <alignment horizontal="center" vertical="top" wrapText="1"/>
    </xf>
    <xf numFmtId="0" fontId="13" fillId="0" borderId="7" xfId="8" applyFont="1" applyBorder="1" applyAlignment="1">
      <alignment horizontal="left" vertical="top" wrapText="1"/>
    </xf>
    <xf numFmtId="0" fontId="13" fillId="0" borderId="7" xfId="8" quotePrefix="1" applyFont="1" applyBorder="1" applyAlignment="1">
      <alignment horizontal="left" vertical="top" wrapText="1"/>
    </xf>
    <xf numFmtId="2" fontId="13" fillId="0" borderId="7" xfId="8" applyNumberFormat="1" applyFont="1" applyBorder="1" applyAlignment="1">
      <alignment horizontal="center" vertical="top" wrapText="1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164" fontId="5" fillId="0" borderId="11" xfId="0" quotePrefix="1" applyNumberFormat="1" applyFont="1" applyBorder="1" applyAlignment="1" applyProtection="1">
      <alignment vertical="top" wrapText="1"/>
      <protection locked="0"/>
    </xf>
    <xf numFmtId="3" fontId="5" fillId="0" borderId="11" xfId="0" applyNumberFormat="1" applyFont="1" applyBorder="1" applyAlignment="1" applyProtection="1">
      <alignment horizontal="center" vertical="top" wrapText="1"/>
      <protection locked="0"/>
    </xf>
    <xf numFmtId="43" fontId="5" fillId="0" borderId="11" xfId="1" applyFont="1" applyBorder="1" applyAlignment="1" applyProtection="1">
      <alignment horizontal="right" vertical="top" wrapText="1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>
      <alignment horizontal="center"/>
    </xf>
    <xf numFmtId="0" fontId="23" fillId="0" borderId="12" xfId="0" applyFont="1" applyBorder="1" applyAlignment="1">
      <alignment horizontal="center" vertical="top" wrapText="1"/>
    </xf>
    <xf numFmtId="43" fontId="23" fillId="0" borderId="12" xfId="1" applyFont="1" applyBorder="1" applyAlignment="1">
      <alignment horizontal="right" vertical="top" wrapText="1"/>
    </xf>
    <xf numFmtId="4" fontId="23" fillId="0" borderId="22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43" fontId="23" fillId="0" borderId="5" xfId="1" applyFont="1" applyBorder="1" applyAlignment="1">
      <alignment horizontal="right" vertical="top" wrapText="1"/>
    </xf>
    <xf numFmtId="4" fontId="23" fillId="0" borderId="6" xfId="0" applyNumberFormat="1" applyFont="1" applyBorder="1" applyAlignment="1">
      <alignment horizontal="center" vertical="top" wrapText="1"/>
    </xf>
    <xf numFmtId="43" fontId="25" fillId="0" borderId="5" xfId="1" applyFont="1" applyBorder="1" applyAlignment="1" applyProtection="1">
      <alignment horizontal="right" vertical="center" wrapText="1"/>
      <protection locked="0"/>
    </xf>
    <xf numFmtId="3" fontId="23" fillId="0" borderId="5" xfId="0" applyNumberFormat="1" applyFont="1" applyBorder="1" applyAlignment="1" applyProtection="1">
      <alignment horizontal="center" vertical="center" wrapText="1"/>
      <protection locked="0"/>
    </xf>
    <xf numFmtId="10" fontId="23" fillId="0" borderId="5" xfId="9" applyNumberFormat="1" applyFont="1" applyFill="1" applyBorder="1" applyAlignment="1" applyProtection="1">
      <alignment horizontal="center" vertical="center" wrapText="1"/>
      <protection locked="0"/>
    </xf>
    <xf numFmtId="2" fontId="23" fillId="5" borderId="19" xfId="0" applyNumberFormat="1" applyFont="1" applyFill="1" applyBorder="1" applyAlignment="1" applyProtection="1">
      <alignment horizontal="center" vertical="center"/>
    </xf>
    <xf numFmtId="43" fontId="30" fillId="0" borderId="7" xfId="1" applyFont="1" applyBorder="1" applyAlignment="1" applyProtection="1">
      <alignment horizontal="right" vertical="top" wrapText="1"/>
      <protection locked="0"/>
    </xf>
    <xf numFmtId="0" fontId="30" fillId="0" borderId="0" xfId="0" applyFont="1" applyBorder="1" applyAlignment="1" applyProtection="1">
      <alignment horizontal="left"/>
    </xf>
    <xf numFmtId="4" fontId="23" fillId="0" borderId="0" xfId="0" applyNumberFormat="1" applyFont="1" applyBorder="1" applyAlignment="1" applyProtection="1">
      <alignment horizontal="left"/>
    </xf>
    <xf numFmtId="2" fontId="23" fillId="5" borderId="0" xfId="0" applyNumberFormat="1" applyFont="1" applyFill="1" applyBorder="1" applyAlignment="1" applyProtection="1">
      <alignment horizontal="center"/>
    </xf>
    <xf numFmtId="4" fontId="23" fillId="0" borderId="0" xfId="0" applyNumberFormat="1" applyFont="1" applyBorder="1" applyAlignment="1" applyProtection="1">
      <alignment horizontal="center"/>
    </xf>
    <xf numFmtId="4" fontId="23" fillId="0" borderId="12" xfId="0" applyNumberFormat="1" applyFont="1" applyBorder="1" applyAlignment="1" applyProtection="1">
      <alignment horizontal="right"/>
    </xf>
    <xf numFmtId="4" fontId="30" fillId="0" borderId="5" xfId="0" applyNumberFormat="1" applyFont="1" applyBorder="1" applyAlignment="1" applyProtection="1">
      <alignment horizontal="right"/>
    </xf>
    <xf numFmtId="0" fontId="37" fillId="0" borderId="0" xfId="0" applyFont="1" applyBorder="1" applyAlignment="1" applyProtection="1">
      <alignment horizontal="center"/>
    </xf>
    <xf numFmtId="4" fontId="23" fillId="0" borderId="14" xfId="0" applyNumberFormat="1" applyFont="1" applyBorder="1" applyAlignment="1" applyProtection="1">
      <alignment horizontal="right"/>
    </xf>
    <xf numFmtId="4" fontId="23" fillId="0" borderId="5" xfId="0" applyNumberFormat="1" applyFont="1" applyBorder="1" applyAlignment="1" applyProtection="1">
      <alignment horizontal="right"/>
    </xf>
    <xf numFmtId="0" fontId="38" fillId="0" borderId="0" xfId="0" applyFont="1"/>
    <xf numFmtId="0" fontId="23" fillId="0" borderId="0" xfId="0" applyFont="1" applyBorder="1" applyAlignment="1" applyProtection="1">
      <alignment horizontal="left"/>
    </xf>
    <xf numFmtId="0" fontId="23" fillId="0" borderId="0" xfId="0" applyFont="1" applyBorder="1"/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Border="1"/>
    <xf numFmtId="0" fontId="7" fillId="0" borderId="2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42" fillId="0" borderId="1" xfId="0" applyFont="1" applyBorder="1" applyAlignment="1">
      <alignment horizontal="left"/>
    </xf>
    <xf numFmtId="0" fontId="42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42" fillId="0" borderId="18" xfId="0" applyFont="1" applyBorder="1" applyAlignment="1">
      <alignment horizontal="left"/>
    </xf>
    <xf numFmtId="49" fontId="42" fillId="0" borderId="18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5" fillId="0" borderId="6" xfId="0" applyNumberFormat="1" applyFont="1" applyBorder="1" applyAlignment="1">
      <alignment horizontal="center"/>
    </xf>
    <xf numFmtId="0" fontId="5" fillId="0" borderId="34" xfId="0" applyFont="1" applyBorder="1" applyAlignment="1">
      <alignment horizontal="left"/>
    </xf>
    <xf numFmtId="49" fontId="5" fillId="0" borderId="34" xfId="0" applyNumberFormat="1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49" fontId="5" fillId="0" borderId="18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49" fontId="5" fillId="0" borderId="22" xfId="0" applyNumberFormat="1" applyFont="1" applyBorder="1" applyAlignment="1">
      <alignment horizontal="center"/>
    </xf>
    <xf numFmtId="0" fontId="5" fillId="0" borderId="30" xfId="0" applyFont="1" applyBorder="1" applyAlignment="1">
      <alignment horizontal="left"/>
    </xf>
    <xf numFmtId="0" fontId="5" fillId="0" borderId="16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15" fontId="5" fillId="0" borderId="5" xfId="0" applyNumberFormat="1" applyFont="1" applyBorder="1" applyAlignment="1">
      <alignment horizontal="left" vertical="top" wrapText="1"/>
    </xf>
    <xf numFmtId="0" fontId="5" fillId="0" borderId="7" xfId="0" quotePrefix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12" xfId="0" applyFont="1" applyBorder="1"/>
    <xf numFmtId="15" fontId="5" fillId="0" borderId="12" xfId="0" applyNumberFormat="1" applyFont="1" applyBorder="1" applyAlignment="1">
      <alignment vertical="top" wrapText="1"/>
    </xf>
    <xf numFmtId="15" fontId="5" fillId="0" borderId="3" xfId="0" applyNumberFormat="1" applyFont="1" applyBorder="1" applyAlignment="1">
      <alignment vertical="top" wrapText="1"/>
    </xf>
    <xf numFmtId="0" fontId="23" fillId="3" borderId="0" xfId="8" applyFont="1" applyFill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23" fillId="3" borderId="0" xfId="8" applyFont="1" applyFill="1" applyAlignment="1">
      <alignment horizontal="left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43" fontId="5" fillId="0" borderId="3" xfId="1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15" fontId="5" fillId="0" borderId="3" xfId="0" applyNumberFormat="1" applyFont="1" applyBorder="1" applyAlignment="1">
      <alignment horizontal="left" vertical="top" wrapText="1"/>
    </xf>
    <xf numFmtId="43" fontId="5" fillId="0" borderId="3" xfId="1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/>
    </xf>
    <xf numFmtId="43" fontId="18" fillId="0" borderId="3" xfId="1" applyFont="1" applyBorder="1" applyAlignment="1">
      <alignment horizontal="center" vertical="top"/>
    </xf>
    <xf numFmtId="165" fontId="5" fillId="0" borderId="3" xfId="0" applyNumberFormat="1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top" wrapText="1"/>
    </xf>
    <xf numFmtId="49" fontId="17" fillId="0" borderId="3" xfId="0" applyNumberFormat="1" applyFont="1" applyBorder="1" applyAlignment="1">
      <alignment horizontal="left" vertical="top" wrapText="1"/>
    </xf>
    <xf numFmtId="17" fontId="5" fillId="0" borderId="3" xfId="0" applyNumberFormat="1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left" vertical="top" wrapText="1"/>
    </xf>
    <xf numFmtId="15" fontId="5" fillId="0" borderId="36" xfId="0" applyNumberFormat="1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5" xfId="0" applyFont="1" applyBorder="1" applyAlignment="1">
      <alignment vertical="top" wrapText="1"/>
    </xf>
    <xf numFmtId="15" fontId="5" fillId="0" borderId="37" xfId="0" applyNumberFormat="1" applyFont="1" applyBorder="1" applyAlignment="1">
      <alignment horizontal="center" vertical="top" wrapText="1"/>
    </xf>
    <xf numFmtId="15" fontId="5" fillId="0" borderId="36" xfId="0" applyNumberFormat="1" applyFont="1" applyBorder="1" applyAlignment="1">
      <alignment horizontal="center" vertical="top" wrapText="1"/>
    </xf>
    <xf numFmtId="15" fontId="5" fillId="0" borderId="35" xfId="0" applyNumberFormat="1" applyFont="1" applyBorder="1" applyAlignment="1">
      <alignment horizontal="center" vertical="top" wrapText="1"/>
    </xf>
    <xf numFmtId="49" fontId="5" fillId="0" borderId="36" xfId="0" applyNumberFormat="1" applyFont="1" applyBorder="1" applyAlignment="1">
      <alignment horizontal="center" vertical="top" wrapText="1"/>
    </xf>
    <xf numFmtId="0" fontId="5" fillId="0" borderId="3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/>
    </xf>
    <xf numFmtId="4" fontId="5" fillId="0" borderId="2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3" fontId="13" fillId="0" borderId="3" xfId="1" applyFont="1" applyBorder="1" applyAlignment="1" applyProtection="1">
      <alignment horizontal="right" vertical="top" wrapText="1"/>
      <protection locked="0"/>
    </xf>
    <xf numFmtId="4" fontId="5" fillId="0" borderId="4" xfId="0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13" fillId="0" borderId="0" xfId="8" applyFont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13" fillId="0" borderId="0" xfId="8" quotePrefix="1" applyFont="1" applyBorder="1" applyAlignment="1">
      <alignment horizontal="left" vertical="top" wrapText="1"/>
    </xf>
    <xf numFmtId="3" fontId="5" fillId="0" borderId="0" xfId="0" applyNumberFormat="1" applyFont="1" applyBorder="1" applyAlignment="1" applyProtection="1">
      <alignment horizontal="center" vertical="top" wrapText="1"/>
      <protection locked="0"/>
    </xf>
    <xf numFmtId="2" fontId="13" fillId="0" borderId="0" xfId="8" applyNumberFormat="1" applyFont="1" applyBorder="1" applyAlignment="1">
      <alignment horizontal="center" vertical="top" wrapText="1"/>
    </xf>
    <xf numFmtId="43" fontId="5" fillId="0" borderId="0" xfId="1" applyFont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43" fontId="7" fillId="0" borderId="0" xfId="1" applyFont="1" applyBorder="1" applyAlignment="1" applyProtection="1">
      <alignment horizontal="center" vertical="center" wrapText="1"/>
      <protection locked="0"/>
    </xf>
    <xf numFmtId="15" fontId="5" fillId="0" borderId="3" xfId="0" applyNumberFormat="1" applyFont="1" applyBorder="1" applyAlignment="1" applyProtection="1">
      <alignment horizontal="center" vertical="top" wrapText="1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 applyAlignment="1" applyProtection="1">
      <alignment vertical="top" wrapText="1"/>
      <protection locked="0"/>
    </xf>
    <xf numFmtId="3" fontId="5" fillId="0" borderId="3" xfId="0" applyNumberFormat="1" applyFont="1" applyFill="1" applyBorder="1" applyAlignment="1" applyProtection="1">
      <alignment horizontal="center" vertical="top" wrapText="1"/>
      <protection locked="0"/>
    </xf>
    <xf numFmtId="2" fontId="5" fillId="0" borderId="3" xfId="0" applyNumberFormat="1" applyFont="1" applyFill="1" applyBorder="1" applyAlignment="1" applyProtection="1">
      <alignment horizontal="center" vertical="top" wrapText="1"/>
      <protection locked="0"/>
    </xf>
    <xf numFmtId="43" fontId="5" fillId="0" borderId="3" xfId="1" applyFont="1" applyFill="1" applyBorder="1" applyAlignment="1" applyProtection="1">
      <alignment horizontal="right" vertical="top" wrapText="1"/>
      <protection locked="0"/>
    </xf>
    <xf numFmtId="0" fontId="13" fillId="0" borderId="3" xfId="8" applyFont="1" applyBorder="1" applyAlignment="1" applyProtection="1">
      <alignment horizontal="left" vertical="top" wrapText="1"/>
      <protection locked="0"/>
    </xf>
    <xf numFmtId="4" fontId="30" fillId="0" borderId="3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15" fontId="5" fillId="0" borderId="1" xfId="0" applyNumberFormat="1" applyFont="1" applyBorder="1" applyAlignment="1" applyProtection="1">
      <alignment horizontal="left" vertical="top" wrapText="1"/>
      <protection locked="0"/>
    </xf>
    <xf numFmtId="3" fontId="5" fillId="0" borderId="1" xfId="0" applyNumberFormat="1" applyFont="1" applyBorder="1" applyAlignment="1" applyProtection="1">
      <alignment horizontal="center" vertical="top" wrapText="1"/>
      <protection locked="0"/>
    </xf>
    <xf numFmtId="43" fontId="5" fillId="0" borderId="1" xfId="1" applyFont="1" applyBorder="1" applyAlignment="1" applyProtection="1">
      <alignment horizontal="center" vertical="top" wrapText="1"/>
      <protection locked="0"/>
    </xf>
    <xf numFmtId="43" fontId="5" fillId="0" borderId="1" xfId="1" applyFont="1" applyBorder="1" applyAlignment="1" applyProtection="1">
      <alignment horizontal="right" vertical="top" wrapText="1"/>
      <protection locked="0"/>
    </xf>
    <xf numFmtId="0" fontId="13" fillId="0" borderId="12" xfId="8" applyFont="1" applyBorder="1" applyAlignment="1" applyProtection="1">
      <alignment horizontal="left" vertical="top" wrapText="1"/>
      <protection locked="0"/>
    </xf>
    <xf numFmtId="0" fontId="13" fillId="0" borderId="12" xfId="8" applyFont="1" applyBorder="1" applyAlignment="1" applyProtection="1">
      <alignment horizontal="center" vertical="top" wrapText="1"/>
      <protection locked="0"/>
    </xf>
    <xf numFmtId="15" fontId="5" fillId="0" borderId="12" xfId="0" applyNumberFormat="1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14" fontId="5" fillId="0" borderId="3" xfId="0" applyNumberFormat="1" applyFont="1" applyBorder="1" applyAlignment="1" applyProtection="1">
      <alignment horizontal="left" vertical="top" wrapText="1"/>
      <protection locked="0"/>
    </xf>
    <xf numFmtId="15" fontId="5" fillId="0" borderId="3" xfId="0" applyNumberFormat="1" applyFont="1" applyBorder="1" applyAlignment="1" applyProtection="1">
      <alignment horizontal="left" vertical="top" wrapText="1"/>
      <protection locked="0"/>
    </xf>
    <xf numFmtId="0" fontId="13" fillId="0" borderId="3" xfId="8" applyFont="1" applyBorder="1" applyAlignment="1" applyProtection="1">
      <alignment horizontal="center" vertical="top" wrapText="1"/>
      <protection locked="0"/>
    </xf>
    <xf numFmtId="15" fontId="13" fillId="0" borderId="3" xfId="8" quotePrefix="1" applyNumberFormat="1" applyFont="1" applyBorder="1" applyAlignment="1" applyProtection="1">
      <alignment horizontal="left" vertical="top" wrapText="1"/>
      <protection locked="0"/>
    </xf>
    <xf numFmtId="167" fontId="5" fillId="0" borderId="12" xfId="0" quotePrefix="1" applyNumberFormat="1" applyFont="1" applyBorder="1" applyAlignment="1">
      <alignment horizontal="center" vertical="top" wrapText="1"/>
    </xf>
    <xf numFmtId="15" fontId="5" fillId="0" borderId="3" xfId="0" applyNumberFormat="1" applyFont="1" applyBorder="1" applyAlignment="1">
      <alignment horizontal="center" vertical="top" wrapText="1"/>
    </xf>
    <xf numFmtId="0" fontId="43" fillId="0" borderId="3" xfId="8" applyFont="1" applyBorder="1" applyAlignment="1">
      <alignment horizontal="left" vertical="top" wrapText="1"/>
    </xf>
    <xf numFmtId="0" fontId="43" fillId="0" borderId="3" xfId="8" applyFont="1" applyBorder="1" applyAlignment="1">
      <alignment horizontal="center" vertical="top" wrapText="1"/>
    </xf>
    <xf numFmtId="0" fontId="43" fillId="0" borderId="3" xfId="0" applyFont="1" applyBorder="1" applyAlignment="1">
      <alignment horizontal="left" vertical="top" wrapText="1"/>
    </xf>
    <xf numFmtId="15" fontId="43" fillId="0" borderId="3" xfId="8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 wrapText="1"/>
    </xf>
    <xf numFmtId="15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3" fontId="5" fillId="0" borderId="3" xfId="1" applyFont="1" applyBorder="1" applyAlignment="1">
      <alignment horizontal="right" vertical="top" wrapText="1"/>
    </xf>
    <xf numFmtId="0" fontId="7" fillId="0" borderId="7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15" fontId="44" fillId="0" borderId="1" xfId="3" applyNumberFormat="1" applyFont="1" applyBorder="1" applyAlignment="1" applyProtection="1">
      <alignment vertical="top" wrapText="1"/>
    </xf>
    <xf numFmtId="0" fontId="39" fillId="0" borderId="0" xfId="8" applyFont="1" applyFill="1"/>
    <xf numFmtId="166" fontId="5" fillId="0" borderId="11" xfId="0" applyNumberFormat="1" applyFont="1" applyBorder="1" applyAlignment="1" applyProtection="1">
      <alignment horizontal="center" vertical="top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23" fillId="7" borderId="0" xfId="0" applyFont="1" applyFill="1" applyBorder="1" applyAlignment="1" applyProtection="1">
      <alignment horizontal="left"/>
    </xf>
    <xf numFmtId="0" fontId="11" fillId="7" borderId="0" xfId="8" applyFont="1" applyFill="1"/>
    <xf numFmtId="0" fontId="7" fillId="7" borderId="0" xfId="8" applyFont="1" applyFill="1"/>
    <xf numFmtId="0" fontId="5" fillId="7" borderId="0" xfId="0" applyFont="1" applyFill="1"/>
    <xf numFmtId="0" fontId="5" fillId="8" borderId="0" xfId="0" applyFont="1" applyFill="1" applyBorder="1" applyAlignment="1">
      <alignment horizontal="center"/>
    </xf>
    <xf numFmtId="0" fontId="5" fillId="8" borderId="0" xfId="0" applyFont="1" applyFill="1" applyBorder="1"/>
    <xf numFmtId="0" fontId="23" fillId="8" borderId="0" xfId="8" applyFont="1" applyFill="1"/>
    <xf numFmtId="0" fontId="5" fillId="0" borderId="3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vertical="center" wrapText="1"/>
    </xf>
    <xf numFmtId="15" fontId="5" fillId="0" borderId="0" xfId="0" applyNumberFormat="1" applyFont="1" applyBorder="1" applyAlignment="1">
      <alignment horizontal="center" vertical="top" wrapText="1"/>
    </xf>
    <xf numFmtId="43" fontId="23" fillId="0" borderId="0" xfId="1" applyFont="1" applyBorder="1" applyAlignment="1">
      <alignment horizontal="right" vertical="top" wrapText="1"/>
    </xf>
    <xf numFmtId="4" fontId="23" fillId="0" borderId="0" xfId="0" applyNumberFormat="1" applyFont="1" applyBorder="1" applyAlignment="1">
      <alignment horizontal="center" vertical="top" wrapText="1"/>
    </xf>
    <xf numFmtId="0" fontId="7" fillId="8" borderId="0" xfId="0" applyFont="1" applyFill="1" applyBorder="1" applyAlignment="1">
      <alignment horizontal="center" vertical="top" wrapText="1"/>
    </xf>
    <xf numFmtId="43" fontId="7" fillId="8" borderId="0" xfId="1" applyFont="1" applyFill="1" applyBorder="1" applyAlignment="1">
      <alignment horizontal="right" vertical="top" wrapText="1"/>
    </xf>
    <xf numFmtId="4" fontId="7" fillId="8" borderId="0" xfId="0" applyNumberFormat="1" applyFont="1" applyFill="1" applyBorder="1" applyAlignment="1">
      <alignment horizontal="center" vertical="top" wrapText="1"/>
    </xf>
    <xf numFmtId="0" fontId="23" fillId="0" borderId="0" xfId="8" applyFont="1" applyFill="1"/>
    <xf numFmtId="0" fontId="46" fillId="0" borderId="3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  <xf numFmtId="0" fontId="13" fillId="0" borderId="16" xfId="0" applyFont="1" applyBorder="1" applyAlignment="1">
      <alignment horizontal="center" wrapText="1"/>
    </xf>
    <xf numFmtId="4" fontId="23" fillId="0" borderId="0" xfId="0" applyNumberFormat="1" applyFont="1" applyBorder="1" applyAlignment="1" applyProtection="1">
      <alignment horizontal="right"/>
    </xf>
    <xf numFmtId="4" fontId="42" fillId="0" borderId="1" xfId="0" applyNumberFormat="1" applyFont="1" applyBorder="1" applyAlignment="1">
      <alignment horizontal="right" vertical="center" wrapText="1"/>
    </xf>
    <xf numFmtId="4" fontId="42" fillId="0" borderId="34" xfId="0" applyNumberFormat="1" applyFont="1" applyBorder="1" applyAlignment="1">
      <alignment horizontal="right" vertical="center" wrapText="1"/>
    </xf>
    <xf numFmtId="17" fontId="42" fillId="0" borderId="1" xfId="0" applyNumberFormat="1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2" fontId="23" fillId="0" borderId="0" xfId="0" applyNumberFormat="1" applyFont="1" applyFill="1" applyBorder="1" applyAlignment="1" applyProtection="1">
      <alignment horizontal="center"/>
    </xf>
    <xf numFmtId="0" fontId="7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Border="1" applyAlignment="1" applyProtection="1">
      <alignment horizontal="center" vertical="center" wrapText="1"/>
      <protection locked="0"/>
    </xf>
    <xf numFmtId="43" fontId="5" fillId="0" borderId="12" xfId="1" applyFont="1" applyBorder="1" applyAlignment="1" applyProtection="1">
      <alignment horizontal="center" vertical="center" wrapText="1"/>
      <protection locked="0"/>
    </xf>
    <xf numFmtId="4" fontId="31" fillId="0" borderId="0" xfId="0" applyNumberFormat="1" applyFont="1" applyBorder="1" applyAlignment="1" applyProtection="1">
      <alignment horizontal="center"/>
    </xf>
    <xf numFmtId="4" fontId="31" fillId="0" borderId="5" xfId="0" applyNumberFormat="1" applyFont="1" applyBorder="1" applyAlignment="1" applyProtection="1">
      <alignment horizontal="right"/>
    </xf>
    <xf numFmtId="0" fontId="32" fillId="0" borderId="9" xfId="0" applyFont="1" applyBorder="1" applyAlignment="1" applyProtection="1">
      <alignment horizontal="left" vertical="center"/>
      <protection locked="0"/>
    </xf>
    <xf numFmtId="0" fontId="32" fillId="0" borderId="9" xfId="0" applyFont="1" applyBorder="1" applyAlignment="1" applyProtection="1">
      <alignment horizontal="center" vertical="center" wrapText="1"/>
      <protection locked="0"/>
    </xf>
    <xf numFmtId="2" fontId="31" fillId="5" borderId="9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top" wrapText="1"/>
      <protection locked="0"/>
    </xf>
    <xf numFmtId="4" fontId="42" fillId="0" borderId="10" xfId="0" applyNumberFormat="1" applyFont="1" applyBorder="1" applyAlignment="1">
      <alignment horizontal="right" vertical="center" wrapText="1"/>
    </xf>
    <xf numFmtId="0" fontId="5" fillId="0" borderId="3" xfId="0" applyFont="1" applyBorder="1" applyAlignment="1" applyProtection="1">
      <alignment horizontal="left" vertical="center"/>
      <protection locked="0"/>
    </xf>
    <xf numFmtId="17" fontId="42" fillId="0" borderId="3" xfId="0" applyNumberFormat="1" applyFont="1" applyBorder="1" applyAlignment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43" fontId="5" fillId="0" borderId="10" xfId="1" applyFont="1" applyBorder="1" applyAlignment="1" applyProtection="1">
      <alignment horizontal="right" vertical="center" wrapText="1"/>
      <protection locked="0"/>
    </xf>
    <xf numFmtId="17" fontId="42" fillId="0" borderId="3" xfId="0" applyNumberFormat="1" applyFont="1" applyBorder="1" applyAlignment="1">
      <alignment horizontal="center" vertical="top" wrapText="1"/>
    </xf>
    <xf numFmtId="43" fontId="5" fillId="0" borderId="3" xfId="1" applyFont="1" applyBorder="1" applyAlignment="1" applyProtection="1">
      <alignment horizontal="right" vertical="center" wrapText="1"/>
      <protection locked="0"/>
    </xf>
    <xf numFmtId="0" fontId="42" fillId="6" borderId="3" xfId="0" applyFont="1" applyFill="1" applyBorder="1" applyAlignment="1">
      <alignment vertical="top" wrapText="1"/>
    </xf>
    <xf numFmtId="17" fontId="42" fillId="6" borderId="3" xfId="0" applyNumberFormat="1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4" fontId="42" fillId="6" borderId="3" xfId="0" applyNumberFormat="1" applyFont="1" applyFill="1" applyBorder="1" applyAlignment="1">
      <alignment horizontal="right" vertical="top" wrapText="1"/>
    </xf>
    <xf numFmtId="0" fontId="46" fillId="6" borderId="3" xfId="0" applyFont="1" applyFill="1" applyBorder="1" applyAlignment="1">
      <alignment horizontal="center" vertical="top" wrapText="1"/>
    </xf>
    <xf numFmtId="0" fontId="42" fillId="0" borderId="3" xfId="0" applyFont="1" applyBorder="1" applyAlignment="1">
      <alignment vertical="top" wrapText="1"/>
    </xf>
    <xf numFmtId="0" fontId="42" fillId="0" borderId="3" xfId="0" applyFont="1" applyBorder="1" applyAlignment="1" applyProtection="1">
      <alignment horizontal="center" vertical="center" wrapText="1"/>
      <protection locked="0"/>
    </xf>
    <xf numFmtId="4" fontId="42" fillId="0" borderId="3" xfId="0" applyNumberFormat="1" applyFont="1" applyBorder="1" applyAlignment="1">
      <alignment horizontal="right" vertical="top" wrapText="1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5" fillId="0" borderId="40" xfId="0" applyFont="1" applyBorder="1" applyAlignment="1" applyProtection="1">
      <alignment horizontal="center" vertical="top" wrapText="1"/>
      <protection locked="0"/>
    </xf>
    <xf numFmtId="17" fontId="42" fillId="0" borderId="40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 applyProtection="1">
      <alignment horizontal="center" vertical="top" wrapText="1"/>
      <protection locked="0"/>
    </xf>
    <xf numFmtId="2" fontId="5" fillId="0" borderId="41" xfId="0" applyNumberFormat="1" applyFont="1" applyBorder="1" applyAlignment="1" applyProtection="1">
      <alignment horizontal="center" vertical="top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4" fontId="42" fillId="0" borderId="4" xfId="0" applyNumberFormat="1" applyFont="1" applyBorder="1" applyAlignment="1">
      <alignment horizontal="right" vertical="center" wrapText="1"/>
    </xf>
    <xf numFmtId="4" fontId="42" fillId="0" borderId="41" xfId="0" applyNumberFormat="1" applyFont="1" applyBorder="1" applyAlignment="1">
      <alignment horizontal="right" vertical="center" wrapText="1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0" fontId="5" fillId="0" borderId="13" xfId="0" applyFont="1" applyBorder="1" applyAlignment="1" applyProtection="1">
      <alignment horizontal="right" vertical="center" wrapText="1"/>
      <protection locked="0"/>
    </xf>
    <xf numFmtId="0" fontId="47" fillId="0" borderId="11" xfId="8" applyFont="1" applyBorder="1" applyAlignment="1">
      <alignment horizontal="center" vertical="top" wrapText="1"/>
    </xf>
    <xf numFmtId="0" fontId="47" fillId="0" borderId="4" xfId="8" applyFont="1" applyBorder="1" applyAlignment="1">
      <alignment horizontal="center" vertical="top" wrapText="1"/>
    </xf>
    <xf numFmtId="0" fontId="23" fillId="3" borderId="0" xfId="8" applyFont="1" applyFill="1" applyBorder="1" applyAlignment="1">
      <alignment horizontal="left" vertical="top"/>
    </xf>
    <xf numFmtId="43" fontId="5" fillId="0" borderId="2" xfId="1" applyFont="1" applyBorder="1" applyAlignment="1">
      <alignment horizontal="left" vertical="top" wrapText="1"/>
    </xf>
    <xf numFmtId="0" fontId="10" fillId="0" borderId="11" xfId="8" applyFont="1" applyBorder="1" applyAlignment="1">
      <alignment horizontal="center" vertical="top" wrapText="1"/>
    </xf>
    <xf numFmtId="0" fontId="5" fillId="0" borderId="23" xfId="8" applyFont="1" applyBorder="1" applyAlignment="1">
      <alignment horizontal="left" vertical="top" wrapText="1"/>
    </xf>
    <xf numFmtId="0" fontId="10" fillId="0" borderId="3" xfId="8" applyFont="1" applyBorder="1" applyAlignment="1">
      <alignment horizontal="center" vertical="top" wrapText="1"/>
    </xf>
    <xf numFmtId="43" fontId="5" fillId="0" borderId="2" xfId="1" applyFont="1" applyBorder="1" applyAlignment="1">
      <alignment horizontal="center" vertical="top" wrapText="1"/>
    </xf>
    <xf numFmtId="0" fontId="5" fillId="0" borderId="2" xfId="0" quotePrefix="1" applyFont="1" applyBorder="1" applyAlignment="1">
      <alignment horizontal="center" vertical="top" wrapText="1"/>
    </xf>
    <xf numFmtId="43" fontId="25" fillId="0" borderId="12" xfId="1" applyFont="1" applyBorder="1" applyAlignment="1">
      <alignment horizontal="right" vertical="top" wrapText="1"/>
    </xf>
    <xf numFmtId="43" fontId="5" fillId="0" borderId="12" xfId="1" applyFont="1" applyBorder="1" applyAlignment="1">
      <alignment horizontal="center" vertical="top" wrapText="1"/>
    </xf>
    <xf numFmtId="0" fontId="5" fillId="0" borderId="12" xfId="0" quotePrefix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 wrapText="1"/>
    </xf>
    <xf numFmtId="15" fontId="5" fillId="0" borderId="3" xfId="0" quotePrefix="1" applyNumberFormat="1" applyFont="1" applyFill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2" xfId="0" quotePrefix="1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0" fontId="5" fillId="0" borderId="8" xfId="0" quotePrefix="1" applyFont="1" applyBorder="1" applyAlignment="1">
      <alignment horizontal="center" vertical="top" wrapText="1"/>
    </xf>
    <xf numFmtId="0" fontId="48" fillId="0" borderId="4" xfId="8" applyFont="1" applyBorder="1" applyAlignment="1">
      <alignment horizontal="center" vertical="top" wrapText="1"/>
    </xf>
    <xf numFmtId="0" fontId="48" fillId="0" borderId="11" xfId="8" applyFont="1" applyBorder="1" applyAlignment="1">
      <alignment horizontal="center" vertical="top" wrapText="1"/>
    </xf>
    <xf numFmtId="0" fontId="48" fillId="0" borderId="3" xfId="8" applyFont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0" fontId="22" fillId="0" borderId="1" xfId="0" applyFont="1" applyBorder="1" applyAlignment="1">
      <alignment horizontal="left" vertical="top"/>
    </xf>
    <xf numFmtId="0" fontId="47" fillId="0" borderId="8" xfId="8" applyFont="1" applyBorder="1" applyAlignment="1" applyProtection="1">
      <alignment horizontal="center" vertical="top" wrapText="1"/>
      <protection locked="0"/>
    </xf>
    <xf numFmtId="15" fontId="5" fillId="0" borderId="3" xfId="0" quotePrefix="1" applyNumberFormat="1" applyFont="1" applyBorder="1" applyAlignment="1" applyProtection="1">
      <alignment horizontal="center" vertical="top" wrapText="1"/>
      <protection locked="0"/>
    </xf>
    <xf numFmtId="0" fontId="47" fillId="0" borderId="3" xfId="8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2" fontId="5" fillId="0" borderId="4" xfId="0" applyNumberFormat="1" applyFont="1" applyBorder="1" applyAlignment="1" applyProtection="1">
      <alignment horizontal="center" vertical="top" wrapText="1"/>
      <protection locked="0"/>
    </xf>
    <xf numFmtId="43" fontId="5" fillId="0" borderId="4" xfId="1" applyFont="1" applyBorder="1" applyAlignment="1" applyProtection="1">
      <alignment horizontal="right" vertical="top" wrapText="1"/>
      <protection locked="0"/>
    </xf>
    <xf numFmtId="15" fontId="5" fillId="0" borderId="2" xfId="0" quotePrefix="1" applyNumberFormat="1" applyFont="1" applyBorder="1" applyAlignment="1" applyProtection="1">
      <alignment horizontal="center" vertical="top" wrapText="1"/>
      <protection locked="0"/>
    </xf>
    <xf numFmtId="15" fontId="5" fillId="0" borderId="11" xfId="0" quotePrefix="1" applyNumberFormat="1" applyFont="1" applyBorder="1" applyAlignment="1" applyProtection="1">
      <alignment horizontal="center" vertical="top" wrapText="1"/>
      <protection locked="0"/>
    </xf>
    <xf numFmtId="15" fontId="5" fillId="0" borderId="7" xfId="0" applyNumberFormat="1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>
      <alignment horizontal="left" vertical="top" wrapText="1"/>
    </xf>
    <xf numFmtId="15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23" fillId="3" borderId="0" xfId="8" applyFont="1" applyFill="1" applyAlignment="1">
      <alignment horizontal="left"/>
    </xf>
    <xf numFmtId="0" fontId="7" fillId="0" borderId="14" xfId="0" applyFont="1" applyBorder="1" applyAlignment="1">
      <alignment horizontal="center" vertical="top" wrapText="1"/>
    </xf>
    <xf numFmtId="43" fontId="5" fillId="0" borderId="3" xfId="1" applyFont="1" applyBorder="1" applyAlignment="1">
      <alignment horizontal="right" vertical="top" wrapText="1"/>
    </xf>
    <xf numFmtId="43" fontId="5" fillId="0" borderId="3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5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9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15" fontId="5" fillId="0" borderId="3" xfId="0" quotePrefix="1" applyNumberFormat="1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 wrapText="1"/>
    </xf>
    <xf numFmtId="4" fontId="5" fillId="6" borderId="12" xfId="0" applyNumberFormat="1" applyFont="1" applyFill="1" applyBorder="1" applyAlignment="1">
      <alignment horizontal="center" vertical="top" wrapText="1"/>
    </xf>
    <xf numFmtId="43" fontId="5" fillId="6" borderId="12" xfId="1" applyFont="1" applyFill="1" applyBorder="1" applyAlignment="1">
      <alignment horizontal="center" vertical="top" wrapText="1"/>
    </xf>
    <xf numFmtId="43" fontId="5" fillId="6" borderId="12" xfId="1" applyFont="1" applyFill="1" applyBorder="1" applyAlignment="1">
      <alignment vertical="top" wrapText="1"/>
    </xf>
    <xf numFmtId="0" fontId="42" fillId="0" borderId="3" xfId="0" applyFont="1" applyBorder="1" applyAlignment="1">
      <alignment horizontal="left" vertical="top" wrapText="1"/>
    </xf>
    <xf numFmtId="0" fontId="42" fillId="0" borderId="3" xfId="0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5" fillId="0" borderId="3" xfId="0" quotePrefix="1" applyFont="1" applyBorder="1" applyAlignment="1">
      <alignment vertical="top" wrapText="1"/>
    </xf>
    <xf numFmtId="4" fontId="5" fillId="6" borderId="3" xfId="1" applyNumberFormat="1" applyFont="1" applyFill="1" applyBorder="1" applyAlignment="1">
      <alignment horizontal="right" vertical="top" wrapText="1"/>
    </xf>
    <xf numFmtId="15" fontId="42" fillId="0" borderId="3" xfId="0" applyNumberFormat="1" applyFont="1" applyBorder="1" applyAlignment="1">
      <alignment horizontal="center" vertical="top" wrapText="1"/>
    </xf>
    <xf numFmtId="0" fontId="23" fillId="3" borderId="0" xfId="7" applyFont="1" applyFill="1" applyBorder="1"/>
    <xf numFmtId="0" fontId="5" fillId="0" borderId="12" xfId="0" quotePrefix="1" applyFont="1" applyBorder="1" applyAlignment="1">
      <alignment vertical="top" wrapText="1"/>
    </xf>
    <xf numFmtId="49" fontId="5" fillId="0" borderId="3" xfId="0" applyNumberFormat="1" applyFont="1" applyFill="1" applyBorder="1" applyAlignment="1">
      <alignment vertical="top" wrapText="1"/>
    </xf>
    <xf numFmtId="17" fontId="5" fillId="0" borderId="3" xfId="0" applyNumberFormat="1" applyFont="1" applyBorder="1" applyAlignment="1">
      <alignment horizontal="center" vertical="center"/>
    </xf>
    <xf numFmtId="17" fontId="5" fillId="0" borderId="3" xfId="0" quotePrefix="1" applyNumberFormat="1" applyFont="1" applyBorder="1" applyAlignment="1">
      <alignment horizontal="center" vertical="center"/>
    </xf>
    <xf numFmtId="15" fontId="5" fillId="6" borderId="3" xfId="0" quotePrefix="1" applyNumberFormat="1" applyFont="1" applyFill="1" applyBorder="1" applyAlignment="1">
      <alignment horizontal="center" vertical="top" wrapText="1"/>
    </xf>
    <xf numFmtId="17" fontId="5" fillId="0" borderId="12" xfId="0" quotePrefix="1" applyNumberFormat="1" applyFont="1" applyBorder="1" applyAlignment="1">
      <alignment horizontal="left" vertical="top" wrapText="1"/>
    </xf>
    <xf numFmtId="164" fontId="5" fillId="0" borderId="3" xfId="0" quotePrefix="1" applyNumberFormat="1" applyFont="1" applyBorder="1" applyAlignment="1">
      <alignment horizontal="left" vertical="top" wrapText="1"/>
    </xf>
    <xf numFmtId="15" fontId="5" fillId="0" borderId="3" xfId="0" applyNumberFormat="1" applyFont="1" applyFill="1" applyBorder="1" applyAlignment="1">
      <alignment horizontal="left" vertical="top" wrapText="1"/>
    </xf>
    <xf numFmtId="0" fontId="5" fillId="0" borderId="3" xfId="0" quotePrefix="1" applyFont="1" applyBorder="1" applyAlignment="1">
      <alignment horizontal="left" vertical="top" wrapText="1"/>
    </xf>
    <xf numFmtId="17" fontId="5" fillId="6" borderId="3" xfId="0" quotePrefix="1" applyNumberFormat="1" applyFont="1" applyFill="1" applyBorder="1" applyAlignment="1">
      <alignment horizontal="left" vertical="top" wrapText="1"/>
    </xf>
    <xf numFmtId="164" fontId="5" fillId="0" borderId="2" xfId="0" quotePrefix="1" applyNumberFormat="1" applyFont="1" applyBorder="1" applyAlignment="1">
      <alignment horizontal="left" vertical="top" wrapText="1"/>
    </xf>
    <xf numFmtId="0" fontId="5" fillId="0" borderId="8" xfId="0" quotePrefix="1" applyFont="1" applyBorder="1" applyAlignment="1" applyProtection="1">
      <alignment vertical="top" wrapText="1"/>
      <protection locked="0"/>
    </xf>
    <xf numFmtId="14" fontId="5" fillId="0" borderId="3" xfId="0" quotePrefix="1" applyNumberFormat="1" applyFont="1" applyBorder="1" applyAlignment="1" applyProtection="1">
      <alignment vertical="top" wrapText="1"/>
      <protection locked="0"/>
    </xf>
    <xf numFmtId="0" fontId="5" fillId="0" borderId="3" xfId="0" quotePrefix="1" applyFont="1" applyBorder="1" applyAlignment="1" applyProtection="1">
      <alignment vertical="top" wrapText="1"/>
      <protection locked="0"/>
    </xf>
    <xf numFmtId="43" fontId="30" fillId="0" borderId="5" xfId="1" applyFont="1" applyBorder="1" applyAlignment="1" applyProtection="1">
      <alignment horizontal="right" vertical="top" wrapText="1"/>
      <protection locked="0"/>
    </xf>
    <xf numFmtId="0" fontId="5" fillId="0" borderId="7" xfId="0" quotePrefix="1" applyFont="1" applyBorder="1" applyAlignment="1" applyProtection="1">
      <alignment vertical="top" wrapText="1"/>
      <protection locked="0"/>
    </xf>
    <xf numFmtId="14" fontId="5" fillId="0" borderId="5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3" fillId="3" borderId="0" xfId="8" applyFont="1" applyFill="1" applyAlignment="1">
      <alignment horizontal="left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31" fillId="9" borderId="0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2" xfId="0" applyFont="1" applyBorder="1" applyAlignment="1">
      <alignment horizontal="center" vertical="top" wrapText="1"/>
    </xf>
    <xf numFmtId="43" fontId="20" fillId="0" borderId="0" xfId="1" applyFont="1" applyBorder="1" applyAlignment="1">
      <alignment horizontal="right" vertical="top" wrapText="1"/>
    </xf>
    <xf numFmtId="0" fontId="20" fillId="0" borderId="0" xfId="8" applyFont="1" applyBorder="1" applyAlignment="1">
      <alignment horizontal="center" vertical="top" wrapText="1"/>
    </xf>
    <xf numFmtId="0" fontId="20" fillId="0" borderId="0" xfId="8" applyFont="1" applyBorder="1" applyAlignment="1">
      <alignment horizontal="left" vertical="top" wrapText="1"/>
    </xf>
    <xf numFmtId="0" fontId="49" fillId="0" borderId="0" xfId="8" applyFont="1"/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34" fillId="0" borderId="5" xfId="0" applyFont="1" applyBorder="1" applyAlignment="1">
      <alignment horizontal="center" vertical="top"/>
    </xf>
    <xf numFmtId="0" fontId="34" fillId="0" borderId="11" xfId="0" applyFont="1" applyBorder="1" applyAlignment="1">
      <alignment horizontal="center" vertical="top"/>
    </xf>
    <xf numFmtId="0" fontId="22" fillId="0" borderId="11" xfId="0" applyFont="1" applyBorder="1" applyAlignment="1">
      <alignment horizontal="left" vertical="top"/>
    </xf>
    <xf numFmtId="0" fontId="22" fillId="0" borderId="11" xfId="0" applyFont="1" applyBorder="1" applyAlignment="1">
      <alignment horizontal="center" vertical="top" wrapText="1"/>
    </xf>
    <xf numFmtId="1" fontId="13" fillId="0" borderId="20" xfId="0" applyNumberFormat="1" applyFont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/>
    </xf>
    <xf numFmtId="0" fontId="25" fillId="0" borderId="0" xfId="0" applyFont="1" applyFill="1" applyBorder="1" applyAlignment="1">
      <alignment vertical="top"/>
    </xf>
    <xf numFmtId="0" fontId="34" fillId="0" borderId="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23" fillId="7" borderId="0" xfId="0" applyFont="1" applyFill="1" applyAlignment="1">
      <alignment horizontal="left"/>
    </xf>
    <xf numFmtId="0" fontId="13" fillId="0" borderId="2" xfId="0" applyFont="1" applyBorder="1" applyAlignment="1">
      <alignment horizontal="center" vertical="top" wrapText="1"/>
    </xf>
    <xf numFmtId="168" fontId="5" fillId="0" borderId="3" xfId="0" applyNumberFormat="1" applyFont="1" applyBorder="1" applyAlignment="1">
      <alignment horizontal="center" vertical="top" wrapText="1"/>
    </xf>
    <xf numFmtId="43" fontId="7" fillId="0" borderId="0" xfId="1" applyFont="1" applyFill="1" applyBorder="1" applyAlignment="1">
      <alignment horizontal="right" vertical="top" wrapText="1"/>
    </xf>
    <xf numFmtId="0" fontId="22" fillId="0" borderId="0" xfId="0" applyFont="1" applyAlignment="1">
      <alignment vertical="top"/>
    </xf>
    <xf numFmtId="43" fontId="53" fillId="4" borderId="0" xfId="0" applyNumberFormat="1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169" fontId="5" fillId="0" borderId="3" xfId="0" quotePrefix="1" applyNumberFormat="1" applyFont="1" applyFill="1" applyBorder="1" applyAlignment="1">
      <alignment horizontal="left" vertical="top" wrapText="1"/>
    </xf>
    <xf numFmtId="168" fontId="5" fillId="0" borderId="3" xfId="0" applyNumberFormat="1" applyFont="1" applyBorder="1" applyAlignment="1">
      <alignment horizontal="left" vertical="top" wrapText="1"/>
    </xf>
    <xf numFmtId="168" fontId="13" fillId="0" borderId="3" xfId="0" applyNumberFormat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168" fontId="5" fillId="0" borderId="8" xfId="0" applyNumberFormat="1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168" fontId="5" fillId="0" borderId="1" xfId="0" applyNumberFormat="1" applyFont="1" applyBorder="1" applyAlignment="1">
      <alignment horizontal="left" vertical="top" wrapText="1"/>
    </xf>
    <xf numFmtId="168" fontId="5" fillId="0" borderId="4" xfId="0" applyNumberFormat="1" applyFont="1" applyBorder="1" applyAlignment="1">
      <alignment horizontal="left" vertical="top" wrapText="1"/>
    </xf>
    <xf numFmtId="168" fontId="5" fillId="0" borderId="4" xfId="0" quotePrefix="1" applyNumberFormat="1" applyFont="1" applyBorder="1" applyAlignment="1">
      <alignment horizontal="left" vertical="top" wrapText="1"/>
    </xf>
    <xf numFmtId="168" fontId="5" fillId="0" borderId="7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/>
    </xf>
    <xf numFmtId="168" fontId="13" fillId="0" borderId="4" xfId="0" quotePrefix="1" applyNumberFormat="1" applyFont="1" applyBorder="1" applyAlignment="1">
      <alignment horizontal="left" vertical="top" wrapText="1"/>
    </xf>
    <xf numFmtId="168" fontId="5" fillId="0" borderId="8" xfId="0" applyNumberFormat="1" applyFont="1" applyBorder="1" applyAlignment="1" applyProtection="1">
      <alignment horizontal="center" vertical="top" wrapText="1"/>
      <protection locked="0"/>
    </xf>
    <xf numFmtId="43" fontId="5" fillId="0" borderId="8" xfId="2" applyFont="1" applyBorder="1" applyAlignment="1" applyProtection="1">
      <alignment horizontal="right" vertical="top" wrapText="1"/>
      <protection locked="0"/>
    </xf>
    <xf numFmtId="168" fontId="5" fillId="0" borderId="3" xfId="0" applyNumberFormat="1" applyFont="1" applyBorder="1" applyAlignment="1" applyProtection="1">
      <alignment horizontal="center" vertical="top" wrapText="1"/>
      <protection locked="0"/>
    </xf>
    <xf numFmtId="43" fontId="5" fillId="0" borderId="3" xfId="2" applyFont="1" applyBorder="1" applyAlignment="1" applyProtection="1">
      <alignment horizontal="right" vertical="top" wrapText="1"/>
      <protection locked="0"/>
    </xf>
    <xf numFmtId="3" fontId="5" fillId="0" borderId="3" xfId="0" quotePrefix="1" applyNumberFormat="1" applyFont="1" applyBorder="1" applyAlignment="1" applyProtection="1">
      <alignment horizontal="center" vertical="top" wrapText="1"/>
      <protection locked="0"/>
    </xf>
    <xf numFmtId="168" fontId="5" fillId="0" borderId="4" xfId="0" applyNumberFormat="1" applyFont="1" applyBorder="1" applyAlignment="1" applyProtection="1">
      <alignment horizontal="center" vertical="top" wrapText="1"/>
      <protection locked="0"/>
    </xf>
    <xf numFmtId="3" fontId="5" fillId="0" borderId="4" xfId="0" quotePrefix="1" applyNumberFormat="1" applyFont="1" applyBorder="1" applyAlignment="1" applyProtection="1">
      <alignment horizontal="center" vertical="top" wrapText="1"/>
      <protection locked="0"/>
    </xf>
    <xf numFmtId="43" fontId="5" fillId="0" borderId="4" xfId="2" applyFont="1" applyBorder="1" applyAlignment="1" applyProtection="1">
      <alignment horizontal="right" vertical="top" wrapText="1"/>
      <protection locked="0"/>
    </xf>
    <xf numFmtId="4" fontId="5" fillId="0" borderId="4" xfId="0" applyNumberFormat="1" applyFont="1" applyBorder="1" applyAlignment="1" applyProtection="1">
      <alignment horizontal="right" vertical="top"/>
      <protection locked="0"/>
    </xf>
    <xf numFmtId="2" fontId="5" fillId="10" borderId="3" xfId="0" applyNumberFormat="1" applyFont="1" applyFill="1" applyBorder="1" applyAlignment="1" applyProtection="1">
      <alignment horizontal="center" vertical="top" wrapText="1"/>
      <protection locked="0"/>
    </xf>
    <xf numFmtId="3" fontId="5" fillId="10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168" fontId="5" fillId="0" borderId="7" xfId="0" applyNumberFormat="1" applyFont="1" applyBorder="1" applyAlignment="1" applyProtection="1">
      <alignment horizontal="center"/>
      <protection locked="0"/>
    </xf>
    <xf numFmtId="4" fontId="5" fillId="0" borderId="7" xfId="0" applyNumberFormat="1" applyFont="1" applyBorder="1" applyProtection="1">
      <protection locked="0"/>
    </xf>
    <xf numFmtId="4" fontId="5" fillId="0" borderId="7" xfId="0" applyNumberFormat="1" applyFont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" fontId="30" fillId="0" borderId="12" xfId="0" applyNumberFormat="1" applyFont="1" applyBorder="1" applyAlignment="1" applyProtection="1">
      <alignment horizontal="right"/>
    </xf>
    <xf numFmtId="0" fontId="13" fillId="0" borderId="3" xfId="8" applyFont="1" applyBorder="1" applyAlignment="1">
      <alignment vertical="top" wrapText="1"/>
    </xf>
    <xf numFmtId="43" fontId="13" fillId="0" borderId="3" xfId="2" applyFont="1" applyFill="1" applyBorder="1" applyAlignment="1">
      <alignment horizontal="center" vertical="top" wrapText="1"/>
    </xf>
    <xf numFmtId="43" fontId="54" fillId="0" borderId="3" xfId="2" applyFont="1" applyFill="1" applyBorder="1" applyAlignment="1">
      <alignment horizontal="right" vertical="top" wrapText="1"/>
    </xf>
    <xf numFmtId="43" fontId="13" fillId="0" borderId="3" xfId="2" applyFont="1" applyFill="1" applyBorder="1" applyAlignment="1">
      <alignment horizontal="right" vertical="top" wrapText="1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top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13" fillId="0" borderId="7" xfId="8" applyFont="1" applyBorder="1" applyAlignment="1">
      <alignment vertical="top" wrapText="1"/>
    </xf>
    <xf numFmtId="43" fontId="54" fillId="0" borderId="7" xfId="2" applyFont="1" applyFill="1" applyBorder="1" applyAlignment="1">
      <alignment horizontal="right" vertical="top" wrapText="1"/>
    </xf>
    <xf numFmtId="0" fontId="5" fillId="0" borderId="32" xfId="0" applyFont="1" applyBorder="1" applyAlignment="1" applyProtection="1">
      <alignment horizontal="center" vertical="top" wrapText="1"/>
      <protection locked="0"/>
    </xf>
    <xf numFmtId="0" fontId="13" fillId="0" borderId="2" xfId="8" applyFont="1" applyBorder="1" applyAlignment="1">
      <alignment horizontal="left" vertical="top" wrapText="1"/>
    </xf>
    <xf numFmtId="43" fontId="13" fillId="0" borderId="2" xfId="2" applyFont="1" applyFill="1" applyBorder="1" applyAlignment="1">
      <alignment horizontal="center" vertical="top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43" fontId="7" fillId="0" borderId="5" xfId="1" applyFont="1" applyBorder="1" applyAlignment="1" applyProtection="1">
      <alignment horizontal="center" vertical="center" wrapText="1"/>
      <protection locked="0"/>
    </xf>
    <xf numFmtId="2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2" fontId="5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2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56" fillId="0" borderId="0" xfId="0" applyFont="1" applyProtection="1">
      <protection locked="0"/>
    </xf>
    <xf numFmtId="0" fontId="56" fillId="0" borderId="0" xfId="0" applyFont="1" applyAlignment="1" applyProtection="1">
      <alignment horizontal="center" vertical="top" wrapText="1"/>
      <protection locked="0"/>
    </xf>
    <xf numFmtId="3" fontId="55" fillId="0" borderId="2" xfId="0" applyNumberFormat="1" applyFont="1" applyBorder="1" applyAlignment="1" applyProtection="1">
      <alignment horizontal="center" vertical="top" wrapText="1"/>
      <protection locked="0"/>
    </xf>
    <xf numFmtId="2" fontId="55" fillId="0" borderId="21" xfId="0" applyNumberFormat="1" applyFont="1" applyBorder="1" applyAlignment="1" applyProtection="1">
      <alignment horizontal="center" vertical="top" wrapText="1"/>
      <protection locked="0"/>
    </xf>
    <xf numFmtId="0" fontId="55" fillId="0" borderId="0" xfId="0" applyFont="1" applyProtection="1">
      <protection locked="0"/>
    </xf>
    <xf numFmtId="3" fontId="55" fillId="0" borderId="8" xfId="0" applyNumberFormat="1" applyFont="1" applyBorder="1" applyAlignment="1" applyProtection="1">
      <alignment horizontal="center" vertical="top" wrapText="1"/>
      <protection locked="0"/>
    </xf>
    <xf numFmtId="2" fontId="55" fillId="0" borderId="8" xfId="0" applyNumberFormat="1" applyFont="1" applyBorder="1" applyAlignment="1" applyProtection="1">
      <alignment horizontal="center" vertical="top" wrapText="1"/>
      <protection locked="0"/>
    </xf>
    <xf numFmtId="0" fontId="57" fillId="0" borderId="0" xfId="0" applyFont="1"/>
    <xf numFmtId="2" fontId="55" fillId="0" borderId="2" xfId="0" applyNumberFormat="1" applyFont="1" applyBorder="1" applyAlignment="1" applyProtection="1">
      <alignment horizontal="center" vertical="top" wrapText="1"/>
      <protection locked="0"/>
    </xf>
    <xf numFmtId="3" fontId="55" fillId="0" borderId="3" xfId="0" applyNumberFormat="1" applyFont="1" applyBorder="1" applyAlignment="1" applyProtection="1">
      <alignment horizontal="center" vertical="top" wrapText="1"/>
      <protection locked="0"/>
    </xf>
    <xf numFmtId="2" fontId="55" fillId="0" borderId="3" xfId="0" applyNumberFormat="1" applyFont="1" applyBorder="1" applyAlignment="1" applyProtection="1">
      <alignment horizontal="center" vertical="top" wrapText="1"/>
      <protection locked="0"/>
    </xf>
    <xf numFmtId="0" fontId="55" fillId="0" borderId="0" xfId="0" applyFont="1" applyBorder="1" applyAlignment="1" applyProtection="1">
      <alignment horizontal="center" vertical="center" wrapText="1"/>
      <protection locked="0"/>
    </xf>
    <xf numFmtId="0" fontId="58" fillId="0" borderId="11" xfId="0" applyFont="1" applyBorder="1" applyAlignment="1" applyProtection="1">
      <alignment horizontal="center" vertical="center" wrapText="1"/>
      <protection locked="0"/>
    </xf>
    <xf numFmtId="4" fontId="55" fillId="0" borderId="8" xfId="0" applyNumberFormat="1" applyFont="1" applyBorder="1" applyAlignment="1" applyProtection="1">
      <alignment horizontal="right"/>
      <protection locked="0"/>
    </xf>
    <xf numFmtId="0" fontId="59" fillId="0" borderId="1" xfId="0" applyFont="1" applyBorder="1" applyAlignment="1">
      <alignment horizontal="center" vertical="center" wrapText="1"/>
    </xf>
    <xf numFmtId="0" fontId="55" fillId="0" borderId="1" xfId="0" applyFont="1" applyBorder="1" applyAlignment="1" applyProtection="1">
      <alignment horizontal="center" vertical="center" wrapText="1"/>
      <protection locked="0"/>
    </xf>
    <xf numFmtId="3" fontId="55" fillId="0" borderId="1" xfId="0" applyNumberFormat="1" applyFont="1" applyBorder="1" applyAlignment="1" applyProtection="1">
      <alignment horizontal="center" vertical="top" wrapText="1"/>
      <protection locked="0"/>
    </xf>
    <xf numFmtId="2" fontId="55" fillId="0" borderId="1" xfId="0" applyNumberFormat="1" applyFont="1" applyBorder="1" applyAlignment="1" applyProtection="1">
      <alignment horizontal="center" vertical="top" wrapText="1"/>
      <protection locked="0"/>
    </xf>
    <xf numFmtId="2" fontId="55" fillId="0" borderId="8" xfId="0" applyNumberFormat="1" applyFont="1" applyBorder="1" applyAlignment="1" applyProtection="1">
      <alignment horizontal="center" vertical="center" wrapText="1"/>
      <protection locked="0"/>
    </xf>
    <xf numFmtId="0" fontId="55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15" fontId="5" fillId="0" borderId="7" xfId="0" quotePrefix="1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168" fontId="5" fillId="0" borderId="5" xfId="0" applyNumberFormat="1" applyFont="1" applyBorder="1" applyAlignment="1">
      <alignment horizontal="left" vertical="top" wrapText="1"/>
    </xf>
    <xf numFmtId="4" fontId="5" fillId="0" borderId="11" xfId="0" applyNumberFormat="1" applyFont="1" applyBorder="1" applyAlignment="1">
      <alignment horizontal="right" vertical="top" wrapText="1"/>
    </xf>
    <xf numFmtId="4" fontId="5" fillId="0" borderId="3" xfId="1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2" fontId="5" fillId="0" borderId="0" xfId="0" applyNumberFormat="1" applyFont="1" applyBorder="1" applyAlignment="1" applyProtection="1">
      <alignment horizontal="center" vertical="top" wrapText="1"/>
      <protection locked="0"/>
    </xf>
    <xf numFmtId="2" fontId="40" fillId="0" borderId="2" xfId="0" applyNumberFormat="1" applyFont="1" applyBorder="1" applyAlignment="1" applyProtection="1">
      <alignment horizontal="center" vertical="top" wrapText="1"/>
      <protection locked="0"/>
    </xf>
    <xf numFmtId="3" fontId="40" fillId="0" borderId="2" xfId="0" applyNumberFormat="1" applyFont="1" applyBorder="1" applyAlignment="1" applyProtection="1">
      <alignment horizontal="center" vertical="top" wrapText="1"/>
      <protection locked="0"/>
    </xf>
    <xf numFmtId="17" fontId="5" fillId="0" borderId="3" xfId="0" applyNumberFormat="1" applyFont="1" applyBorder="1" applyAlignment="1">
      <alignment horizontal="center" vertical="top" wrapText="1"/>
    </xf>
    <xf numFmtId="43" fontId="60" fillId="4" borderId="0" xfId="0" applyNumberFormat="1" applyFont="1" applyFill="1" applyBorder="1" applyAlignment="1">
      <alignment horizontal="center" vertical="top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51" fillId="11" borderId="0" xfId="0" applyFont="1" applyFill="1" applyBorder="1" applyAlignment="1"/>
    <xf numFmtId="0" fontId="32" fillId="11" borderId="0" xfId="0" applyFont="1" applyFill="1"/>
    <xf numFmtId="0" fontId="51" fillId="11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15" fontId="5" fillId="0" borderId="2" xfId="0" applyNumberFormat="1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43" fontId="5" fillId="0" borderId="3" xfId="1" applyFont="1" applyBorder="1" applyAlignment="1">
      <alignment horizontal="righ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left" vertical="top" wrapText="1"/>
    </xf>
    <xf numFmtId="0" fontId="42" fillId="0" borderId="8" xfId="0" applyFont="1" applyBorder="1" applyAlignment="1" applyProtection="1">
      <alignment horizontal="center" vertical="top" wrapText="1"/>
      <protection locked="0"/>
    </xf>
    <xf numFmtId="0" fontId="42" fillId="0" borderId="8" xfId="0" applyFont="1" applyBorder="1" applyAlignment="1">
      <alignment horizontal="left" vertical="top" wrapText="1"/>
    </xf>
    <xf numFmtId="0" fontId="42" fillId="0" borderId="8" xfId="0" applyFont="1" applyBorder="1" applyAlignment="1">
      <alignment horizontal="center" vertical="top" wrapText="1"/>
    </xf>
    <xf numFmtId="3" fontId="42" fillId="0" borderId="8" xfId="0" applyNumberFormat="1" applyFont="1" applyBorder="1" applyAlignment="1" applyProtection="1">
      <alignment horizontal="center" vertical="top" wrapText="1"/>
      <protection locked="0"/>
    </xf>
    <xf numFmtId="4" fontId="42" fillId="0" borderId="8" xfId="0" applyNumberFormat="1" applyFont="1" applyFill="1" applyBorder="1" applyAlignment="1">
      <alignment horizontal="center" vertical="top" wrapText="1"/>
    </xf>
    <xf numFmtId="43" fontId="42" fillId="0" borderId="8" xfId="2" applyFont="1" applyBorder="1" applyAlignment="1">
      <alignment horizontal="center" vertical="top" wrapText="1"/>
    </xf>
    <xf numFmtId="43" fontId="42" fillId="0" borderId="8" xfId="2" applyFont="1" applyFill="1" applyBorder="1" applyAlignment="1">
      <alignment horizontal="center" vertical="top" wrapText="1"/>
    </xf>
    <xf numFmtId="0" fontId="42" fillId="0" borderId="3" xfId="0" applyFont="1" applyBorder="1" applyAlignment="1" applyProtection="1">
      <alignment horizontal="center" vertical="top" wrapText="1"/>
      <protection locked="0"/>
    </xf>
    <xf numFmtId="49" fontId="42" fillId="0" borderId="3" xfId="0" applyNumberFormat="1" applyFont="1" applyBorder="1" applyAlignment="1">
      <alignment horizontal="center" vertical="top" wrapText="1"/>
    </xf>
    <xf numFmtId="3" fontId="42" fillId="0" borderId="3" xfId="0" applyNumberFormat="1" applyFont="1" applyBorder="1" applyAlignment="1" applyProtection="1">
      <alignment horizontal="center" vertical="top" wrapText="1"/>
      <protection locked="0"/>
    </xf>
    <xf numFmtId="4" fontId="42" fillId="0" borderId="3" xfId="0" applyNumberFormat="1" applyFont="1" applyFill="1" applyBorder="1" applyAlignment="1">
      <alignment horizontal="center" vertical="top" wrapText="1"/>
    </xf>
    <xf numFmtId="43" fontId="42" fillId="0" borderId="3" xfId="2" applyFont="1" applyFill="1" applyBorder="1" applyAlignment="1">
      <alignment horizontal="center" vertical="top" wrapText="1"/>
    </xf>
    <xf numFmtId="0" fontId="42" fillId="0" borderId="23" xfId="0" applyFont="1" applyFill="1" applyBorder="1" applyAlignment="1">
      <alignment horizontal="left" vertical="top" wrapText="1"/>
    </xf>
    <xf numFmtId="0" fontId="42" fillId="0" borderId="3" xfId="0" applyFont="1" applyBorder="1" applyAlignment="1">
      <alignment horizontal="left" vertical="top"/>
    </xf>
    <xf numFmtId="43" fontId="42" fillId="0" borderId="3" xfId="2" applyFont="1" applyBorder="1" applyAlignment="1">
      <alignment horizontal="center" vertical="top" wrapText="1"/>
    </xf>
    <xf numFmtId="0" fontId="42" fillId="0" borderId="7" xfId="0" applyFont="1" applyBorder="1" applyAlignment="1" applyProtection="1">
      <alignment horizontal="center" vertical="top" wrapText="1"/>
      <protection locked="0"/>
    </xf>
    <xf numFmtId="0" fontId="42" fillId="0" borderId="7" xfId="0" applyFont="1" applyBorder="1" applyAlignment="1">
      <alignment horizontal="left" vertical="top" wrapText="1"/>
    </xf>
    <xf numFmtId="0" fontId="42" fillId="0" borderId="7" xfId="0" applyFont="1" applyBorder="1" applyAlignment="1">
      <alignment horizontal="center" vertical="top" wrapText="1"/>
    </xf>
    <xf numFmtId="3" fontId="42" fillId="0" borderId="7" xfId="0" applyNumberFormat="1" applyFont="1" applyBorder="1" applyAlignment="1" applyProtection="1">
      <alignment horizontal="center" vertical="top" wrapText="1"/>
      <protection locked="0"/>
    </xf>
    <xf numFmtId="4" fontId="42" fillId="0" borderId="7" xfId="0" applyNumberFormat="1" applyFont="1" applyFill="1" applyBorder="1" applyAlignment="1">
      <alignment horizontal="center" vertical="top" wrapText="1"/>
    </xf>
    <xf numFmtId="43" fontId="42" fillId="0" borderId="7" xfId="2" applyFont="1" applyBorder="1" applyAlignment="1">
      <alignment horizontal="center" vertical="top" wrapText="1"/>
    </xf>
    <xf numFmtId="0" fontId="5" fillId="0" borderId="0" xfId="0" applyFont="1" applyFill="1" applyBorder="1" applyAlignment="1" applyProtection="1">
      <alignment horizontal="left"/>
    </xf>
    <xf numFmtId="4" fontId="40" fillId="0" borderId="8" xfId="0" applyNumberFormat="1" applyFont="1" applyFill="1" applyBorder="1" applyAlignment="1">
      <alignment horizontal="center" vertical="top" wrapText="1"/>
    </xf>
    <xf numFmtId="3" fontId="40" fillId="0" borderId="8" xfId="0" applyNumberFormat="1" applyFont="1" applyBorder="1" applyAlignment="1" applyProtection="1">
      <alignment horizontal="center" vertical="top" wrapText="1"/>
      <protection locked="0"/>
    </xf>
    <xf numFmtId="0" fontId="30" fillId="0" borderId="4" xfId="0" applyFont="1" applyBorder="1"/>
    <xf numFmtId="17" fontId="5" fillId="6" borderId="12" xfId="0" applyNumberFormat="1" applyFont="1" applyFill="1" applyBorder="1" applyAlignment="1">
      <alignment horizontal="center" vertical="top" wrapText="1"/>
    </xf>
    <xf numFmtId="0" fontId="30" fillId="0" borderId="2" xfId="0" applyFont="1" applyBorder="1"/>
    <xf numFmtId="43" fontId="5" fillId="0" borderId="11" xfId="1" quotePrefix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43" fontId="5" fillId="0" borderId="4" xfId="1" applyFont="1" applyFill="1" applyBorder="1" applyAlignment="1">
      <alignment horizontal="right" vertical="top" wrapText="1"/>
    </xf>
    <xf numFmtId="43" fontId="5" fillId="0" borderId="4" xfId="1" applyFont="1" applyBorder="1" applyAlignment="1">
      <alignment horizontal="right" vertical="top" wrapText="1"/>
    </xf>
    <xf numFmtId="43" fontId="23" fillId="0" borderId="22" xfId="1" applyFont="1" applyBorder="1" applyAlignment="1">
      <alignment horizontal="center" vertical="top" wrapText="1"/>
    </xf>
    <xf numFmtId="0" fontId="5" fillId="6" borderId="3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wrapText="1"/>
    </xf>
    <xf numFmtId="0" fontId="5" fillId="0" borderId="1" xfId="0" applyFont="1" applyBorder="1" applyAlignment="1">
      <alignment horizontal="left" vertical="top"/>
    </xf>
    <xf numFmtId="0" fontId="22" fillId="0" borderId="1" xfId="0" applyFont="1" applyFill="1" applyBorder="1" applyAlignment="1">
      <alignment vertical="top"/>
    </xf>
    <xf numFmtId="0" fontId="22" fillId="0" borderId="11" xfId="0" applyFont="1" applyFill="1" applyBorder="1" applyAlignment="1">
      <alignment vertical="top"/>
    </xf>
    <xf numFmtId="1" fontId="5" fillId="0" borderId="33" xfId="0" applyNumberFormat="1" applyFont="1" applyBorder="1" applyAlignment="1">
      <alignment horizontal="center" vertical="top"/>
    </xf>
    <xf numFmtId="168" fontId="22" fillId="0" borderId="7" xfId="0" applyNumberFormat="1" applyFont="1" applyFill="1" applyBorder="1" applyAlignment="1">
      <alignment horizontal="center" vertical="top" wrapText="1"/>
    </xf>
    <xf numFmtId="43" fontId="5" fillId="0" borderId="2" xfId="1" applyFont="1" applyBorder="1" applyAlignment="1" applyProtection="1">
      <alignment horizontal="center" vertical="top" wrapText="1"/>
      <protection locked="0"/>
    </xf>
    <xf numFmtId="43" fontId="5" fillId="0" borderId="3" xfId="1" quotePrefix="1" applyFont="1" applyBorder="1" applyAlignment="1" applyProtection="1">
      <alignment horizontal="center" vertical="top" wrapText="1"/>
      <protection locked="0"/>
    </xf>
    <xf numFmtId="170" fontId="5" fillId="0" borderId="3" xfId="1" applyNumberFormat="1" applyFont="1" applyBorder="1" applyAlignment="1" applyProtection="1">
      <alignment horizontal="center" vertical="top" wrapText="1"/>
      <protection locked="0"/>
    </xf>
    <xf numFmtId="15" fontId="5" fillId="0" borderId="7" xfId="0" quotePrefix="1" applyNumberFormat="1" applyFont="1" applyBorder="1" applyAlignment="1" applyProtection="1">
      <alignment horizontal="center" vertical="top" wrapText="1"/>
      <protection locked="0"/>
    </xf>
    <xf numFmtId="43" fontId="5" fillId="0" borderId="7" xfId="1" applyFont="1" applyBorder="1" applyAlignment="1" applyProtection="1">
      <alignment horizontal="center" vertical="top" wrapText="1"/>
      <protection locked="0"/>
    </xf>
    <xf numFmtId="43" fontId="5" fillId="0" borderId="11" xfId="1" applyFont="1" applyBorder="1" applyAlignment="1" applyProtection="1">
      <alignment horizontal="center" vertical="top" wrapText="1"/>
      <protection locked="0"/>
    </xf>
    <xf numFmtId="0" fontId="47" fillId="0" borderId="21" xfId="8" applyFont="1" applyBorder="1" applyAlignment="1" applyProtection="1">
      <alignment vertical="top" wrapText="1"/>
      <protection locked="0"/>
    </xf>
    <xf numFmtId="0" fontId="47" fillId="0" borderId="24" xfId="8" applyFont="1" applyBorder="1" applyAlignment="1" applyProtection="1">
      <alignment horizontal="center" vertical="top" wrapText="1"/>
      <protection locked="0"/>
    </xf>
    <xf numFmtId="171" fontId="5" fillId="0" borderId="3" xfId="0" applyNumberFormat="1" applyFont="1" applyBorder="1" applyAlignment="1" applyProtection="1">
      <alignment horizontal="left" vertical="top" wrapText="1"/>
      <protection locked="0"/>
    </xf>
    <xf numFmtId="171" fontId="5" fillId="0" borderId="7" xfId="0" applyNumberFormat="1" applyFont="1" applyBorder="1" applyAlignment="1" applyProtection="1">
      <alignment horizontal="left" vertical="top" wrapText="1"/>
      <protection locked="0"/>
    </xf>
    <xf numFmtId="167" fontId="5" fillId="0" borderId="2" xfId="0" applyNumberFormat="1" applyFont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0" fontId="22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15" fontId="5" fillId="0" borderId="4" xfId="0" applyNumberFormat="1" applyFont="1" applyBorder="1" applyAlignment="1">
      <alignment horizontal="left" vertical="top" wrapText="1"/>
    </xf>
    <xf numFmtId="15" fontId="5" fillId="0" borderId="11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5" fontId="5" fillId="0" borderId="1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7" fillId="0" borderId="7" xfId="0" applyFont="1" applyFill="1" applyBorder="1" applyAlignment="1">
      <alignment horizontal="center" vertical="top" wrapText="1"/>
    </xf>
    <xf numFmtId="15" fontId="5" fillId="0" borderId="7" xfId="0" applyNumberFormat="1" applyFont="1" applyBorder="1" applyAlignment="1">
      <alignment horizontal="left" vertical="top" wrapText="1"/>
    </xf>
    <xf numFmtId="4" fontId="25" fillId="0" borderId="12" xfId="0" applyNumberFormat="1" applyFont="1" applyBorder="1" applyAlignment="1" applyProtection="1">
      <alignment horizontal="right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15" fontId="5" fillId="0" borderId="5" xfId="0" applyNumberFormat="1" applyFont="1" applyBorder="1" applyAlignment="1">
      <alignment horizontal="center" vertical="top" wrapText="1"/>
    </xf>
    <xf numFmtId="15" fontId="5" fillId="0" borderId="1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11" xfId="0" quotePrefix="1" applyFont="1" applyBorder="1" applyAlignment="1">
      <alignment horizontal="center" vertical="top" wrapText="1"/>
    </xf>
    <xf numFmtId="0" fontId="5" fillId="0" borderId="12" xfId="0" quotePrefix="1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31" fillId="4" borderId="0" xfId="0" applyFont="1" applyFill="1" applyBorder="1" applyAlignment="1">
      <alignment horizontal="left"/>
    </xf>
    <xf numFmtId="0" fontId="25" fillId="0" borderId="14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3" fillId="0" borderId="0" xfId="0" applyFont="1" applyFill="1" applyAlignment="1">
      <alignment horizontal="left" wrapText="1"/>
    </xf>
    <xf numFmtId="0" fontId="25" fillId="0" borderId="5" xfId="0" applyFont="1" applyBorder="1" applyAlignment="1">
      <alignment horizontal="center" vertical="top" wrapText="1"/>
    </xf>
    <xf numFmtId="0" fontId="25" fillId="6" borderId="5" xfId="0" applyFont="1" applyFill="1" applyBorder="1" applyAlignment="1">
      <alignment horizontal="center" vertical="top" wrapText="1"/>
    </xf>
    <xf numFmtId="0" fontId="25" fillId="6" borderId="14" xfId="0" applyFont="1" applyFill="1" applyBorder="1" applyAlignment="1">
      <alignment horizontal="center" vertical="top" wrapText="1"/>
    </xf>
    <xf numFmtId="0" fontId="25" fillId="6" borderId="19" xfId="0" applyFont="1" applyFill="1" applyBorder="1" applyAlignment="1">
      <alignment horizontal="center" vertical="top" wrapText="1"/>
    </xf>
    <xf numFmtId="0" fontId="25" fillId="6" borderId="6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5" fontId="5" fillId="0" borderId="2" xfId="0" applyNumberFormat="1" applyFont="1" applyBorder="1" applyAlignment="1">
      <alignment horizontal="center" vertical="top" wrapText="1"/>
    </xf>
    <xf numFmtId="15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3" fillId="0" borderId="3" xfId="8" applyFont="1" applyBorder="1" applyAlignment="1">
      <alignment horizontal="left" vertical="top" wrapText="1"/>
    </xf>
    <xf numFmtId="15" fontId="43" fillId="0" borderId="3" xfId="8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3" fillId="0" borderId="3" xfId="8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15" fontId="5" fillId="0" borderId="4" xfId="0" applyNumberFormat="1" applyFont="1" applyBorder="1" applyAlignment="1">
      <alignment horizontal="left" vertical="top" wrapText="1"/>
    </xf>
    <xf numFmtId="15" fontId="5" fillId="0" borderId="11" xfId="0" applyNumberFormat="1" applyFont="1" applyBorder="1" applyAlignment="1">
      <alignment horizontal="left" vertical="top" wrapText="1"/>
    </xf>
    <xf numFmtId="15" fontId="5" fillId="0" borderId="2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17" fontId="5" fillId="0" borderId="4" xfId="0" applyNumberFormat="1" applyFont="1" applyBorder="1" applyAlignment="1">
      <alignment horizontal="left" vertical="top" wrapText="1"/>
    </xf>
    <xf numFmtId="17" fontId="5" fillId="0" borderId="11" xfId="0" applyNumberFormat="1" applyFont="1" applyBorder="1" applyAlignment="1">
      <alignment horizontal="left" vertical="top" wrapText="1"/>
    </xf>
    <xf numFmtId="17" fontId="5" fillId="0" borderId="12" xfId="0" applyNumberFormat="1" applyFont="1" applyBorder="1" applyAlignment="1">
      <alignment horizontal="left" vertical="top" wrapText="1"/>
    </xf>
    <xf numFmtId="15" fontId="5" fillId="0" borderId="1" xfId="0" applyNumberFormat="1" applyFont="1" applyBorder="1" applyAlignment="1">
      <alignment horizontal="left" vertical="top" wrapText="1"/>
    </xf>
    <xf numFmtId="15" fontId="5" fillId="0" borderId="12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15" fontId="5" fillId="0" borderId="4" xfId="0" applyNumberFormat="1" applyFont="1" applyBorder="1" applyAlignment="1">
      <alignment horizontal="center" vertical="top" wrapText="1"/>
    </xf>
    <xf numFmtId="15" fontId="5" fillId="0" borderId="1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2" xfId="0" applyFont="1" applyBorder="1" applyAlignment="1">
      <alignment vertical="top"/>
    </xf>
    <xf numFmtId="0" fontId="10" fillId="0" borderId="23" xfId="8" applyFont="1" applyBorder="1" applyAlignment="1">
      <alignment horizontal="left" vertical="top" wrapText="1"/>
    </xf>
    <xf numFmtId="0" fontId="10" fillId="0" borderId="10" xfId="8" applyFont="1" applyBorder="1" applyAlignment="1">
      <alignment horizontal="left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3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43" fontId="5" fillId="0" borderId="3" xfId="1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/>
    <xf numFmtId="0" fontId="23" fillId="3" borderId="0" xfId="8" applyFont="1" applyFill="1" applyAlignment="1">
      <alignment horizontal="left"/>
    </xf>
    <xf numFmtId="43" fontId="5" fillId="0" borderId="3" xfId="1" applyFont="1" applyBorder="1" applyAlignment="1">
      <alignment horizontal="right" vertical="top" wrapText="1"/>
    </xf>
    <xf numFmtId="0" fontId="7" fillId="6" borderId="14" xfId="0" applyFont="1" applyFill="1" applyBorder="1" applyAlignment="1">
      <alignment horizontal="center" vertical="top" wrapText="1"/>
    </xf>
    <xf numFmtId="0" fontId="7" fillId="6" borderId="19" xfId="0" applyFont="1" applyFill="1" applyBorder="1" applyAlignment="1">
      <alignment horizontal="center" vertical="top" wrapText="1"/>
    </xf>
    <xf numFmtId="0" fontId="7" fillId="6" borderId="6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31" fillId="4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23" fillId="3" borderId="17" xfId="8" applyFont="1" applyFill="1" applyBorder="1" applyAlignment="1">
      <alignment horizontal="left"/>
    </xf>
    <xf numFmtId="0" fontId="31" fillId="0" borderId="0" xfId="0" applyFont="1" applyAlignment="1">
      <alignment horizontal="left" vertical="top" wrapText="1"/>
    </xf>
    <xf numFmtId="0" fontId="31" fillId="4" borderId="0" xfId="0" applyFont="1" applyFill="1" applyBorder="1" applyAlignment="1">
      <alignment horizontal="left" wrapText="1"/>
    </xf>
    <xf numFmtId="0" fontId="7" fillId="0" borderId="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47" fillId="0" borderId="23" xfId="8" applyFont="1" applyBorder="1" applyAlignment="1">
      <alignment horizontal="center" vertical="top" wrapText="1"/>
    </xf>
    <xf numFmtId="0" fontId="47" fillId="0" borderId="10" xfId="8" applyFont="1" applyBorder="1" applyAlignment="1">
      <alignment horizontal="center" vertical="top" wrapText="1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6" borderId="19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</cellXfs>
  <cellStyles count="11">
    <cellStyle name="Comma" xfId="1" builtinId="3"/>
    <cellStyle name="Comma 2" xfId="2"/>
    <cellStyle name="Hyperlink" xfId="3" builtinId="8"/>
    <cellStyle name="Normal" xfId="0" builtinId="0"/>
    <cellStyle name="Normal 2" xfId="4"/>
    <cellStyle name="Normal 2 2" xfId="5"/>
    <cellStyle name="Normal 3" xfId="6"/>
    <cellStyle name="Normal_แบบฟอร์ม 1 ตัวบ่งชี้ สกอ. 1.2" xfId="7"/>
    <cellStyle name="Normal_หลักสูตร" xfId="8"/>
    <cellStyle name="Percent" xfId="9" builtinId="5"/>
    <cellStyle name="ปกติ_แบบฟอร์มข้อมูล (เอกสารหมายเลข 9)" xfId="10"/>
  </cellStyles>
  <dxfs count="0"/>
  <tableStyles count="0" defaultTableStyle="TableStyleMedium9" defaultPivotStyle="PivotStyleLight16"/>
  <colors>
    <mruColors>
      <color rgb="FFFFFF00"/>
      <color rgb="FFFFCCFF"/>
      <color rgb="FFFFFF99"/>
      <color rgb="FFFF99CC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uhpp.or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66"/>
  <sheetViews>
    <sheetView tabSelected="1" view="pageBreakPreview" zoomScaleNormal="100" zoomScaleSheetLayoutView="100" zoomScalePageLayoutView="80" workbookViewId="0">
      <selection sqref="A1:I1"/>
    </sheetView>
  </sheetViews>
  <sheetFormatPr defaultRowHeight="18.75"/>
  <cols>
    <col min="1" max="1" width="5" style="5" customWidth="1"/>
    <col min="2" max="2" width="26.85546875" style="5" customWidth="1"/>
    <col min="3" max="3" width="9" style="5" bestFit="1" customWidth="1"/>
    <col min="4" max="4" width="8.5703125" style="5" customWidth="1"/>
    <col min="5" max="5" width="24.5703125" style="5" customWidth="1"/>
    <col min="6" max="6" width="20.7109375" style="5" customWidth="1"/>
    <col min="7" max="7" width="20.85546875" style="5" customWidth="1"/>
    <col min="8" max="8" width="11.140625" style="5" customWidth="1"/>
    <col min="9" max="9" width="8.85546875" style="5" customWidth="1"/>
    <col min="10" max="16384" width="9.140625" style="5"/>
  </cols>
  <sheetData>
    <row r="1" spans="1:9" s="163" customFormat="1" ht="50.25" customHeight="1">
      <c r="A1" s="1200" t="s">
        <v>472</v>
      </c>
      <c r="B1" s="1200"/>
      <c r="C1" s="1200"/>
      <c r="D1" s="1200"/>
      <c r="E1" s="1200"/>
      <c r="F1" s="1200"/>
      <c r="G1" s="1200"/>
      <c r="H1" s="1200"/>
      <c r="I1" s="1200"/>
    </row>
    <row r="2" spans="1:9" s="12" customFormat="1">
      <c r="A2" s="96"/>
      <c r="B2" s="96"/>
      <c r="C2" s="96"/>
      <c r="D2" s="96"/>
      <c r="E2" s="96"/>
      <c r="F2" s="96"/>
      <c r="G2" s="96"/>
      <c r="H2" s="96"/>
      <c r="I2" s="96"/>
    </row>
    <row r="3" spans="1:9" s="163" customFormat="1" ht="23.25">
      <c r="A3" s="211" t="s">
        <v>117</v>
      </c>
      <c r="B3" s="212"/>
      <c r="C3" s="212"/>
      <c r="D3" s="212"/>
      <c r="E3" s="212"/>
      <c r="F3" s="212"/>
      <c r="G3" s="212"/>
      <c r="H3" s="212"/>
      <c r="I3" s="212"/>
    </row>
    <row r="4" spans="1:9" s="12" customFormat="1" ht="40.5" customHeight="1">
      <c r="A4" s="27" t="s">
        <v>173</v>
      </c>
      <c r="B4" s="98" t="s">
        <v>178</v>
      </c>
      <c r="C4" s="27" t="s">
        <v>175</v>
      </c>
      <c r="D4" s="27" t="s">
        <v>176</v>
      </c>
      <c r="E4" s="27" t="s">
        <v>172</v>
      </c>
      <c r="F4" s="27" t="s">
        <v>158</v>
      </c>
      <c r="G4" s="27" t="s">
        <v>159</v>
      </c>
      <c r="H4" s="27" t="s">
        <v>160</v>
      </c>
      <c r="I4" s="27" t="s">
        <v>254</v>
      </c>
    </row>
    <row r="5" spans="1:9" ht="54.75" customHeight="1">
      <c r="A5" s="78">
        <v>1</v>
      </c>
      <c r="B5" s="78" t="s">
        <v>1788</v>
      </c>
      <c r="C5" s="78" t="s">
        <v>1789</v>
      </c>
      <c r="D5" s="78">
        <v>2552</v>
      </c>
      <c r="E5" s="78" t="s">
        <v>1790</v>
      </c>
      <c r="F5" s="78" t="s">
        <v>1791</v>
      </c>
      <c r="G5" s="78" t="s">
        <v>1792</v>
      </c>
      <c r="H5" s="78" t="s">
        <v>1793</v>
      </c>
      <c r="I5" s="868">
        <v>1</v>
      </c>
    </row>
    <row r="6" spans="1:9" ht="57" customHeight="1">
      <c r="A6" s="858">
        <v>2</v>
      </c>
      <c r="B6" s="858" t="s">
        <v>1794</v>
      </c>
      <c r="C6" s="858" t="s">
        <v>1789</v>
      </c>
      <c r="D6" s="858">
        <v>2552</v>
      </c>
      <c r="E6" s="858" t="s">
        <v>1795</v>
      </c>
      <c r="F6" s="858" t="s">
        <v>232</v>
      </c>
      <c r="G6" s="858" t="s">
        <v>1792</v>
      </c>
      <c r="H6" s="858" t="s">
        <v>1793</v>
      </c>
      <c r="I6" s="860">
        <v>1</v>
      </c>
    </row>
    <row r="7" spans="1:9" ht="56.25">
      <c r="A7" s="858">
        <v>3</v>
      </c>
      <c r="B7" s="858" t="s">
        <v>1796</v>
      </c>
      <c r="C7" s="858" t="s">
        <v>1789</v>
      </c>
      <c r="D7" s="858" t="s">
        <v>119</v>
      </c>
      <c r="E7" s="858" t="s">
        <v>1797</v>
      </c>
      <c r="F7" s="858" t="s">
        <v>1798</v>
      </c>
      <c r="G7" s="858" t="s">
        <v>1799</v>
      </c>
      <c r="H7" s="858" t="s">
        <v>1800</v>
      </c>
      <c r="I7" s="860">
        <v>3</v>
      </c>
    </row>
    <row r="8" spans="1:9" ht="56.25">
      <c r="A8" s="858">
        <v>4</v>
      </c>
      <c r="B8" s="858" t="s">
        <v>1801</v>
      </c>
      <c r="C8" s="858" t="s">
        <v>116</v>
      </c>
      <c r="D8" s="858" t="s">
        <v>119</v>
      </c>
      <c r="E8" s="858" t="s">
        <v>1802</v>
      </c>
      <c r="F8" s="858" t="s">
        <v>1803</v>
      </c>
      <c r="G8" s="858" t="s">
        <v>1799</v>
      </c>
      <c r="H8" s="858" t="s">
        <v>1800</v>
      </c>
      <c r="I8" s="860">
        <v>3</v>
      </c>
    </row>
    <row r="9" spans="1:9" ht="58.5" customHeight="1">
      <c r="A9" s="858">
        <v>5</v>
      </c>
      <c r="B9" s="884" t="s">
        <v>1804</v>
      </c>
      <c r="C9" s="885" t="s">
        <v>116</v>
      </c>
      <c r="D9" s="885" t="s">
        <v>119</v>
      </c>
      <c r="E9" s="885"/>
      <c r="F9" s="887" t="s">
        <v>1891</v>
      </c>
      <c r="G9" s="887" t="s">
        <v>1892</v>
      </c>
      <c r="H9" s="647">
        <v>19218</v>
      </c>
      <c r="I9" s="717">
        <v>2</v>
      </c>
    </row>
    <row r="10" spans="1:9" ht="56.25">
      <c r="A10" s="36">
        <v>6</v>
      </c>
      <c r="B10" s="141" t="s">
        <v>1805</v>
      </c>
      <c r="C10" s="141" t="s">
        <v>1452</v>
      </c>
      <c r="D10" s="141" t="s">
        <v>119</v>
      </c>
      <c r="E10" s="36" t="s">
        <v>1806</v>
      </c>
      <c r="F10" s="36" t="s">
        <v>1791</v>
      </c>
      <c r="G10" s="36" t="s">
        <v>1807</v>
      </c>
      <c r="H10" s="1178">
        <v>19227</v>
      </c>
      <c r="I10" s="37">
        <v>1</v>
      </c>
    </row>
    <row r="11" spans="1:9" s="12" customFormat="1" ht="40.5" customHeight="1">
      <c r="A11" s="870" t="s">
        <v>173</v>
      </c>
      <c r="B11" s="865" t="s">
        <v>178</v>
      </c>
      <c r="C11" s="870" t="s">
        <v>175</v>
      </c>
      <c r="D11" s="870" t="s">
        <v>176</v>
      </c>
      <c r="E11" s="870" t="s">
        <v>172</v>
      </c>
      <c r="F11" s="870" t="s">
        <v>158</v>
      </c>
      <c r="G11" s="870" t="s">
        <v>159</v>
      </c>
      <c r="H11" s="870" t="s">
        <v>160</v>
      </c>
      <c r="I11" s="870" t="s">
        <v>254</v>
      </c>
    </row>
    <row r="12" spans="1:9" ht="56.25">
      <c r="A12" s="861">
        <v>7</v>
      </c>
      <c r="B12" s="861" t="s">
        <v>1808</v>
      </c>
      <c r="C12" s="861" t="s">
        <v>1452</v>
      </c>
      <c r="D12" s="861" t="s">
        <v>119</v>
      </c>
      <c r="E12" s="861" t="s">
        <v>1806</v>
      </c>
      <c r="F12" s="861" t="s">
        <v>1791</v>
      </c>
      <c r="G12" s="861" t="s">
        <v>1807</v>
      </c>
      <c r="H12" s="119">
        <v>19227</v>
      </c>
      <c r="I12" s="862">
        <v>1</v>
      </c>
    </row>
    <row r="13" spans="1:9" ht="38.25" customHeight="1">
      <c r="A13" s="858">
        <v>8</v>
      </c>
      <c r="B13" s="145" t="s">
        <v>1809</v>
      </c>
      <c r="C13" s="145" t="s">
        <v>116</v>
      </c>
      <c r="D13" s="145" t="s">
        <v>119</v>
      </c>
      <c r="E13" s="145"/>
      <c r="F13" s="858" t="s">
        <v>1893</v>
      </c>
      <c r="G13" s="858" t="s">
        <v>1810</v>
      </c>
      <c r="H13" s="145" t="s">
        <v>299</v>
      </c>
      <c r="I13" s="717">
        <v>3</v>
      </c>
    </row>
    <row r="14" spans="1:9" ht="37.5">
      <c r="A14" s="858">
        <v>9</v>
      </c>
      <c r="B14" s="145" t="s">
        <v>1811</v>
      </c>
      <c r="C14" s="145" t="s">
        <v>116</v>
      </c>
      <c r="D14" s="145" t="s">
        <v>119</v>
      </c>
      <c r="E14" s="145"/>
      <c r="F14" s="858" t="s">
        <v>1812</v>
      </c>
      <c r="G14" s="858" t="s">
        <v>1810</v>
      </c>
      <c r="H14" s="145" t="s">
        <v>299</v>
      </c>
      <c r="I14" s="717">
        <v>3</v>
      </c>
    </row>
    <row r="15" spans="1:9" ht="37.5">
      <c r="A15" s="858">
        <v>10</v>
      </c>
      <c r="B15" s="145" t="s">
        <v>1813</v>
      </c>
      <c r="C15" s="145" t="s">
        <v>116</v>
      </c>
      <c r="D15" s="145" t="s">
        <v>119</v>
      </c>
      <c r="E15" s="145"/>
      <c r="F15" s="858" t="s">
        <v>1812</v>
      </c>
      <c r="G15" s="858" t="s">
        <v>1810</v>
      </c>
      <c r="H15" s="145" t="s">
        <v>299</v>
      </c>
      <c r="I15" s="717">
        <v>3</v>
      </c>
    </row>
    <row r="16" spans="1:9" ht="37.5">
      <c r="A16" s="858">
        <v>11</v>
      </c>
      <c r="B16" s="145" t="s">
        <v>1814</v>
      </c>
      <c r="C16" s="145" t="s">
        <v>116</v>
      </c>
      <c r="D16" s="145" t="s">
        <v>119</v>
      </c>
      <c r="E16" s="145"/>
      <c r="F16" s="858" t="s">
        <v>1812</v>
      </c>
      <c r="G16" s="858" t="s">
        <v>1810</v>
      </c>
      <c r="H16" s="145" t="s">
        <v>299</v>
      </c>
      <c r="I16" s="717">
        <v>3</v>
      </c>
    </row>
    <row r="17" spans="1:9">
      <c r="A17" s="858">
        <v>12</v>
      </c>
      <c r="B17" s="858" t="s">
        <v>1815</v>
      </c>
      <c r="C17" s="858" t="s">
        <v>116</v>
      </c>
      <c r="D17" s="858">
        <v>2551</v>
      </c>
      <c r="E17" s="1216" t="s">
        <v>1816</v>
      </c>
      <c r="F17" s="1216" t="s">
        <v>1123</v>
      </c>
      <c r="G17" s="1216" t="s">
        <v>1817</v>
      </c>
      <c r="H17" s="1218">
        <v>19211</v>
      </c>
      <c r="I17" s="860">
        <v>1</v>
      </c>
    </row>
    <row r="18" spans="1:9" s="12" customFormat="1">
      <c r="A18" s="858">
        <v>13</v>
      </c>
      <c r="B18" s="858" t="s">
        <v>1818</v>
      </c>
      <c r="C18" s="858" t="s">
        <v>116</v>
      </c>
      <c r="D18" s="858">
        <v>2551</v>
      </c>
      <c r="E18" s="1217"/>
      <c r="F18" s="1217"/>
      <c r="G18" s="1217"/>
      <c r="H18" s="1219"/>
      <c r="I18" s="860">
        <v>1</v>
      </c>
    </row>
    <row r="19" spans="1:9">
      <c r="A19" s="858">
        <v>14</v>
      </c>
      <c r="B19" s="858" t="s">
        <v>1819</v>
      </c>
      <c r="C19" s="858" t="s">
        <v>116</v>
      </c>
      <c r="D19" s="858">
        <v>2551</v>
      </c>
      <c r="E19" s="1206"/>
      <c r="F19" s="1206"/>
      <c r="G19" s="1206"/>
      <c r="H19" s="1220"/>
      <c r="I19" s="860">
        <v>1</v>
      </c>
    </row>
    <row r="20" spans="1:9" ht="56.25">
      <c r="A20" s="858">
        <v>15</v>
      </c>
      <c r="B20" s="858" t="s">
        <v>1820</v>
      </c>
      <c r="C20" s="858" t="s">
        <v>1452</v>
      </c>
      <c r="D20" s="858" t="s">
        <v>119</v>
      </c>
      <c r="E20" s="858" t="s">
        <v>1806</v>
      </c>
      <c r="F20" s="858" t="s">
        <v>1791</v>
      </c>
      <c r="G20" s="858" t="s">
        <v>1807</v>
      </c>
      <c r="H20" s="647">
        <v>19227</v>
      </c>
      <c r="I20" s="860">
        <v>1</v>
      </c>
    </row>
    <row r="21" spans="1:9" ht="75">
      <c r="A21" s="861">
        <v>16</v>
      </c>
      <c r="B21" s="861" t="s">
        <v>1824</v>
      </c>
      <c r="C21" s="861" t="s">
        <v>1452</v>
      </c>
      <c r="D21" s="861" t="s">
        <v>119</v>
      </c>
      <c r="E21" s="861" t="s">
        <v>1806</v>
      </c>
      <c r="F21" s="861" t="s">
        <v>232</v>
      </c>
      <c r="G21" s="871" t="s">
        <v>2069</v>
      </c>
      <c r="H21" s="119">
        <v>19227</v>
      </c>
      <c r="I21" s="862">
        <v>1</v>
      </c>
    </row>
    <row r="22" spans="1:9" ht="56.25">
      <c r="A22" s="858">
        <v>17</v>
      </c>
      <c r="B22" s="858" t="s">
        <v>1824</v>
      </c>
      <c r="C22" s="858" t="s">
        <v>1452</v>
      </c>
      <c r="D22" s="858" t="s">
        <v>119</v>
      </c>
      <c r="E22" s="858" t="s">
        <v>1821</v>
      </c>
      <c r="F22" s="858" t="s">
        <v>1123</v>
      </c>
      <c r="G22" s="858" t="s">
        <v>1822</v>
      </c>
      <c r="H22" s="647" t="s">
        <v>1823</v>
      </c>
      <c r="I22" s="860">
        <v>1</v>
      </c>
    </row>
    <row r="23" spans="1:9" s="12" customFormat="1" ht="40.5" customHeight="1">
      <c r="A23" s="870" t="s">
        <v>173</v>
      </c>
      <c r="B23" s="865" t="s">
        <v>178</v>
      </c>
      <c r="C23" s="870" t="s">
        <v>175</v>
      </c>
      <c r="D23" s="870" t="s">
        <v>176</v>
      </c>
      <c r="E23" s="870" t="s">
        <v>172</v>
      </c>
      <c r="F23" s="870" t="s">
        <v>158</v>
      </c>
      <c r="G23" s="870" t="s">
        <v>159</v>
      </c>
      <c r="H23" s="870" t="s">
        <v>160</v>
      </c>
      <c r="I23" s="870" t="s">
        <v>254</v>
      </c>
    </row>
    <row r="24" spans="1:9">
      <c r="A24" s="858">
        <v>18</v>
      </c>
      <c r="B24" s="858" t="s">
        <v>1825</v>
      </c>
      <c r="C24" s="858" t="s">
        <v>1452</v>
      </c>
      <c r="D24" s="858"/>
      <c r="E24" s="1216" t="s">
        <v>1890</v>
      </c>
      <c r="F24" s="1216" t="s">
        <v>1123</v>
      </c>
      <c r="G24" s="1216" t="s">
        <v>1826</v>
      </c>
      <c r="H24" s="1218">
        <v>19171</v>
      </c>
      <c r="I24" s="860">
        <v>1</v>
      </c>
    </row>
    <row r="25" spans="1:9">
      <c r="A25" s="858">
        <v>19</v>
      </c>
      <c r="B25" s="858" t="s">
        <v>1827</v>
      </c>
      <c r="C25" s="858" t="s">
        <v>1452</v>
      </c>
      <c r="D25" s="858"/>
      <c r="E25" s="1217"/>
      <c r="F25" s="1217"/>
      <c r="G25" s="1217"/>
      <c r="H25" s="1219"/>
      <c r="I25" s="860">
        <v>1</v>
      </c>
    </row>
    <row r="26" spans="1:9" s="163" customFormat="1" ht="23.25">
      <c r="A26" s="858">
        <v>20</v>
      </c>
      <c r="B26" s="858" t="s">
        <v>1828</v>
      </c>
      <c r="C26" s="858" t="s">
        <v>1452</v>
      </c>
      <c r="D26" s="858"/>
      <c r="E26" s="1217"/>
      <c r="F26" s="1217"/>
      <c r="G26" s="1217"/>
      <c r="H26" s="1219"/>
      <c r="I26" s="860">
        <v>1</v>
      </c>
    </row>
    <row r="27" spans="1:9">
      <c r="A27" s="858">
        <v>21</v>
      </c>
      <c r="B27" s="858" t="s">
        <v>1829</v>
      </c>
      <c r="C27" s="858" t="s">
        <v>1452</v>
      </c>
      <c r="D27" s="858"/>
      <c r="E27" s="1217"/>
      <c r="F27" s="1217"/>
      <c r="G27" s="1217"/>
      <c r="H27" s="1219"/>
      <c r="I27" s="860">
        <v>1</v>
      </c>
    </row>
    <row r="28" spans="1:9">
      <c r="A28" s="858">
        <v>22</v>
      </c>
      <c r="B28" s="858" t="s">
        <v>1830</v>
      </c>
      <c r="C28" s="858" t="s">
        <v>1452</v>
      </c>
      <c r="D28" s="858"/>
      <c r="E28" s="1217"/>
      <c r="F28" s="1217"/>
      <c r="G28" s="1217"/>
      <c r="H28" s="1219"/>
      <c r="I28" s="860">
        <v>1</v>
      </c>
    </row>
    <row r="29" spans="1:9" s="12" customFormat="1">
      <c r="A29" s="858">
        <v>23</v>
      </c>
      <c r="B29" s="858" t="s">
        <v>1831</v>
      </c>
      <c r="C29" s="858" t="s">
        <v>1452</v>
      </c>
      <c r="D29" s="858"/>
      <c r="E29" s="1217"/>
      <c r="F29" s="1217"/>
      <c r="G29" s="1217"/>
      <c r="H29" s="1219"/>
      <c r="I29" s="860">
        <v>1</v>
      </c>
    </row>
    <row r="30" spans="1:9" ht="22.5" customHeight="1">
      <c r="A30" s="858">
        <v>24</v>
      </c>
      <c r="B30" s="858" t="s">
        <v>1832</v>
      </c>
      <c r="C30" s="858" t="s">
        <v>1452</v>
      </c>
      <c r="D30" s="858"/>
      <c r="E30" s="1217"/>
      <c r="F30" s="1217"/>
      <c r="G30" s="1217"/>
      <c r="H30" s="1219"/>
      <c r="I30" s="860">
        <v>1</v>
      </c>
    </row>
    <row r="31" spans="1:9" ht="21" customHeight="1">
      <c r="A31" s="858">
        <v>25</v>
      </c>
      <c r="B31" s="858" t="s">
        <v>1833</v>
      </c>
      <c r="C31" s="858" t="s">
        <v>1452</v>
      </c>
      <c r="D31" s="858"/>
      <c r="E31" s="1217"/>
      <c r="F31" s="1217"/>
      <c r="G31" s="1217"/>
      <c r="H31" s="1219"/>
      <c r="I31" s="860">
        <v>1</v>
      </c>
    </row>
    <row r="32" spans="1:9" ht="21" customHeight="1">
      <c r="A32" s="858">
        <v>26</v>
      </c>
      <c r="B32" s="858" t="s">
        <v>1834</v>
      </c>
      <c r="C32" s="858" t="s">
        <v>1452</v>
      </c>
      <c r="D32" s="858"/>
      <c r="E32" s="1217"/>
      <c r="F32" s="1217"/>
      <c r="G32" s="1217"/>
      <c r="H32" s="1219"/>
      <c r="I32" s="860">
        <v>1</v>
      </c>
    </row>
    <row r="33" spans="1:9">
      <c r="A33" s="858">
        <v>27</v>
      </c>
      <c r="B33" s="858" t="s">
        <v>1835</v>
      </c>
      <c r="C33" s="858" t="s">
        <v>1452</v>
      </c>
      <c r="D33" s="858"/>
      <c r="E33" s="1217"/>
      <c r="F33" s="1217"/>
      <c r="G33" s="1217"/>
      <c r="H33" s="1219"/>
      <c r="I33" s="860">
        <v>1</v>
      </c>
    </row>
    <row r="34" spans="1:9">
      <c r="A34" s="858">
        <v>28</v>
      </c>
      <c r="B34" s="858" t="s">
        <v>1836</v>
      </c>
      <c r="C34" s="858" t="s">
        <v>1452</v>
      </c>
      <c r="D34" s="858"/>
      <c r="E34" s="1217"/>
      <c r="F34" s="1217"/>
      <c r="G34" s="1217"/>
      <c r="H34" s="1219"/>
      <c r="I34" s="860">
        <v>1</v>
      </c>
    </row>
    <row r="35" spans="1:9">
      <c r="A35" s="858">
        <v>29</v>
      </c>
      <c r="B35" s="858" t="s">
        <v>1837</v>
      </c>
      <c r="C35" s="858" t="s">
        <v>1452</v>
      </c>
      <c r="D35" s="858"/>
      <c r="E35" s="1217"/>
      <c r="F35" s="1217"/>
      <c r="G35" s="1217"/>
      <c r="H35" s="1219"/>
      <c r="I35" s="860">
        <v>1</v>
      </c>
    </row>
    <row r="36" spans="1:9">
      <c r="A36" s="858">
        <v>30</v>
      </c>
      <c r="B36" s="858" t="s">
        <v>1838</v>
      </c>
      <c r="C36" s="858" t="s">
        <v>1452</v>
      </c>
      <c r="D36" s="858"/>
      <c r="E36" s="1217"/>
      <c r="F36" s="1217"/>
      <c r="G36" s="1217"/>
      <c r="H36" s="1219"/>
      <c r="I36" s="860">
        <v>1</v>
      </c>
    </row>
    <row r="37" spans="1:9">
      <c r="A37" s="858">
        <v>31</v>
      </c>
      <c r="B37" s="858" t="s">
        <v>1820</v>
      </c>
      <c r="C37" s="858" t="s">
        <v>1452</v>
      </c>
      <c r="D37" s="858"/>
      <c r="E37" s="1206"/>
      <c r="F37" s="1206"/>
      <c r="G37" s="1206"/>
      <c r="H37" s="1220"/>
      <c r="I37" s="860">
        <v>1</v>
      </c>
    </row>
    <row r="38" spans="1:9" s="163" customFormat="1" ht="24.95" customHeight="1">
      <c r="A38" s="1169">
        <v>32</v>
      </c>
      <c r="B38" s="1171" t="s">
        <v>1839</v>
      </c>
      <c r="C38" s="1171" t="s">
        <v>1452</v>
      </c>
      <c r="D38" s="1171" t="s">
        <v>119</v>
      </c>
      <c r="E38" s="1216" t="s">
        <v>1840</v>
      </c>
      <c r="F38" s="1216" t="s">
        <v>1841</v>
      </c>
      <c r="G38" s="1216" t="s">
        <v>532</v>
      </c>
      <c r="H38" s="1225">
        <v>19329</v>
      </c>
      <c r="I38" s="1172">
        <v>3</v>
      </c>
    </row>
    <row r="39" spans="1:9" ht="24.95" customHeight="1">
      <c r="A39" s="1171">
        <v>33</v>
      </c>
      <c r="B39" s="1171" t="s">
        <v>1842</v>
      </c>
      <c r="C39" s="1171" t="s">
        <v>1452</v>
      </c>
      <c r="D39" s="1171" t="s">
        <v>119</v>
      </c>
      <c r="E39" s="1217"/>
      <c r="F39" s="1217"/>
      <c r="G39" s="1217"/>
      <c r="H39" s="1226"/>
      <c r="I39" s="1172">
        <v>3</v>
      </c>
    </row>
    <row r="40" spans="1:9" s="324" customFormat="1" ht="24.95" customHeight="1">
      <c r="A40" s="1171">
        <v>34</v>
      </c>
      <c r="B40" s="1171" t="s">
        <v>1843</v>
      </c>
      <c r="C40" s="1171" t="s">
        <v>1452</v>
      </c>
      <c r="D40" s="1171" t="s">
        <v>119</v>
      </c>
      <c r="E40" s="1217"/>
      <c r="F40" s="1217"/>
      <c r="G40" s="1217"/>
      <c r="H40" s="1226"/>
      <c r="I40" s="1172">
        <v>3</v>
      </c>
    </row>
    <row r="41" spans="1:9" ht="24.95" customHeight="1">
      <c r="A41" s="1171">
        <v>35</v>
      </c>
      <c r="B41" s="1171" t="s">
        <v>1844</v>
      </c>
      <c r="C41" s="1171" t="s">
        <v>1452</v>
      </c>
      <c r="D41" s="1171" t="s">
        <v>119</v>
      </c>
      <c r="E41" s="1217"/>
      <c r="F41" s="1217"/>
      <c r="G41" s="1217"/>
      <c r="H41" s="1226"/>
      <c r="I41" s="1172">
        <v>3</v>
      </c>
    </row>
    <row r="42" spans="1:9" ht="24.95" customHeight="1">
      <c r="A42" s="1171">
        <v>36</v>
      </c>
      <c r="B42" s="1171" t="s">
        <v>1845</v>
      </c>
      <c r="C42" s="1171" t="s">
        <v>1452</v>
      </c>
      <c r="D42" s="1171" t="s">
        <v>119</v>
      </c>
      <c r="E42" s="1217"/>
      <c r="F42" s="1217"/>
      <c r="G42" s="1217"/>
      <c r="H42" s="1226"/>
      <c r="I42" s="1172">
        <v>3</v>
      </c>
    </row>
    <row r="43" spans="1:9" ht="24.95" customHeight="1">
      <c r="A43" s="1171">
        <v>37</v>
      </c>
      <c r="B43" s="1171" t="s">
        <v>1846</v>
      </c>
      <c r="C43" s="1171" t="s">
        <v>1452</v>
      </c>
      <c r="D43" s="1171" t="s">
        <v>119</v>
      </c>
      <c r="E43" s="1217"/>
      <c r="F43" s="1217"/>
      <c r="G43" s="1217"/>
      <c r="H43" s="1226"/>
      <c r="I43" s="1172">
        <v>3</v>
      </c>
    </row>
    <row r="44" spans="1:9" ht="24.95" customHeight="1">
      <c r="A44" s="36">
        <v>38</v>
      </c>
      <c r="B44" s="36" t="s">
        <v>1847</v>
      </c>
      <c r="C44" s="36" t="s">
        <v>1452</v>
      </c>
      <c r="D44" s="36" t="s">
        <v>119</v>
      </c>
      <c r="E44" s="1224"/>
      <c r="F44" s="1224"/>
      <c r="G44" s="1224"/>
      <c r="H44" s="1227"/>
      <c r="I44" s="37">
        <v>3</v>
      </c>
    </row>
    <row r="45" spans="1:9" s="12" customFormat="1" ht="40.5" customHeight="1">
      <c r="A45" s="870" t="s">
        <v>173</v>
      </c>
      <c r="B45" s="865" t="s">
        <v>178</v>
      </c>
      <c r="C45" s="870" t="s">
        <v>175</v>
      </c>
      <c r="D45" s="870" t="s">
        <v>176</v>
      </c>
      <c r="E45" s="870" t="s">
        <v>172</v>
      </c>
      <c r="F45" s="870" t="s">
        <v>158</v>
      </c>
      <c r="G45" s="870" t="s">
        <v>159</v>
      </c>
      <c r="H45" s="870" t="s">
        <v>160</v>
      </c>
      <c r="I45" s="870" t="s">
        <v>254</v>
      </c>
    </row>
    <row r="46" spans="1:9" ht="37.5">
      <c r="A46" s="858">
        <v>39</v>
      </c>
      <c r="B46" s="858" t="s">
        <v>1848</v>
      </c>
      <c r="C46" s="858" t="s">
        <v>1452</v>
      </c>
      <c r="D46" s="858" t="s">
        <v>119</v>
      </c>
      <c r="E46" s="858" t="s">
        <v>1849</v>
      </c>
      <c r="F46" s="858" t="s">
        <v>1803</v>
      </c>
      <c r="G46" s="858" t="s">
        <v>532</v>
      </c>
      <c r="H46" s="657">
        <v>19541</v>
      </c>
      <c r="I46" s="860">
        <v>3</v>
      </c>
    </row>
    <row r="47" spans="1:9" ht="75.75" customHeight="1">
      <c r="A47" s="858">
        <v>40</v>
      </c>
      <c r="B47" s="858" t="s">
        <v>1850</v>
      </c>
      <c r="C47" s="858" t="s">
        <v>116</v>
      </c>
      <c r="D47" s="858" t="s">
        <v>119</v>
      </c>
      <c r="E47" s="858" t="s">
        <v>1851</v>
      </c>
      <c r="F47" s="858" t="s">
        <v>1123</v>
      </c>
      <c r="G47" s="858" t="s">
        <v>1852</v>
      </c>
      <c r="H47" s="647">
        <v>19376</v>
      </c>
      <c r="I47" s="860">
        <v>1</v>
      </c>
    </row>
    <row r="48" spans="1:9" ht="56.25">
      <c r="A48" s="858">
        <v>41</v>
      </c>
      <c r="B48" s="858" t="s">
        <v>1850</v>
      </c>
      <c r="C48" s="858" t="s">
        <v>116</v>
      </c>
      <c r="D48" s="858" t="s">
        <v>119</v>
      </c>
      <c r="E48" s="858" t="s">
        <v>1853</v>
      </c>
      <c r="F48" s="858" t="s">
        <v>1123</v>
      </c>
      <c r="G48" s="858" t="s">
        <v>1854</v>
      </c>
      <c r="H48" s="647">
        <v>19249</v>
      </c>
      <c r="I48" s="860">
        <v>4</v>
      </c>
    </row>
    <row r="49" spans="1:256" ht="75.75" customHeight="1">
      <c r="A49" s="858">
        <v>42</v>
      </c>
      <c r="B49" s="858" t="s">
        <v>1855</v>
      </c>
      <c r="C49" s="858" t="s">
        <v>116</v>
      </c>
      <c r="D49" s="858" t="s">
        <v>119</v>
      </c>
      <c r="E49" s="858" t="s">
        <v>1851</v>
      </c>
      <c r="F49" s="858" t="s">
        <v>1123</v>
      </c>
      <c r="G49" s="858" t="s">
        <v>1852</v>
      </c>
      <c r="H49" s="647">
        <v>19377</v>
      </c>
      <c r="I49" s="860">
        <v>1</v>
      </c>
    </row>
    <row r="50" spans="1:256" ht="41.25" customHeight="1">
      <c r="A50" s="858">
        <v>43</v>
      </c>
      <c r="B50" s="858" t="s">
        <v>1856</v>
      </c>
      <c r="C50" s="858" t="s">
        <v>116</v>
      </c>
      <c r="D50" s="858" t="s">
        <v>119</v>
      </c>
      <c r="E50" s="858" t="s">
        <v>1857</v>
      </c>
      <c r="F50" s="858" t="s">
        <v>1857</v>
      </c>
      <c r="G50" s="858" t="s">
        <v>1858</v>
      </c>
      <c r="H50" s="647">
        <v>238652</v>
      </c>
      <c r="I50" s="860">
        <v>2</v>
      </c>
    </row>
    <row r="51" spans="1:256" s="2" customFormat="1" ht="55.5" customHeight="1">
      <c r="A51" s="858">
        <v>44</v>
      </c>
      <c r="B51" s="858" t="s">
        <v>1859</v>
      </c>
      <c r="C51" s="858" t="s">
        <v>116</v>
      </c>
      <c r="D51" s="858" t="s">
        <v>119</v>
      </c>
      <c r="E51" s="858" t="s">
        <v>1860</v>
      </c>
      <c r="F51" s="858" t="s">
        <v>1861</v>
      </c>
      <c r="G51" s="858" t="s">
        <v>1862</v>
      </c>
      <c r="H51" s="858" t="s">
        <v>1863</v>
      </c>
      <c r="I51" s="860">
        <v>4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</row>
    <row r="52" spans="1:256" s="2" customFormat="1" ht="56.25">
      <c r="A52" s="47">
        <v>45</v>
      </c>
      <c r="B52" s="861" t="s">
        <v>1856</v>
      </c>
      <c r="C52" s="861" t="s">
        <v>116</v>
      </c>
      <c r="D52" s="861" t="s">
        <v>119</v>
      </c>
      <c r="E52" s="861" t="s">
        <v>1864</v>
      </c>
      <c r="F52" s="861" t="s">
        <v>1123</v>
      </c>
      <c r="G52" s="861" t="s">
        <v>1854</v>
      </c>
      <c r="H52" s="119">
        <v>19246</v>
      </c>
      <c r="I52" s="862">
        <v>4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</row>
    <row r="53" spans="1:256" ht="56.25">
      <c r="A53" s="858">
        <v>46</v>
      </c>
      <c r="B53" s="145" t="s">
        <v>1865</v>
      </c>
      <c r="C53" s="858" t="s">
        <v>1452</v>
      </c>
      <c r="D53" s="858" t="s">
        <v>119</v>
      </c>
      <c r="E53" s="858" t="s">
        <v>1806</v>
      </c>
      <c r="F53" s="858" t="s">
        <v>232</v>
      </c>
      <c r="G53" s="858" t="s">
        <v>1807</v>
      </c>
      <c r="H53" s="647">
        <v>19227</v>
      </c>
      <c r="I53" s="860">
        <v>1</v>
      </c>
    </row>
    <row r="54" spans="1:256" s="12" customFormat="1" ht="40.5" customHeight="1">
      <c r="A54" s="870" t="s">
        <v>173</v>
      </c>
      <c r="B54" s="865" t="s">
        <v>178</v>
      </c>
      <c r="C54" s="870" t="s">
        <v>175</v>
      </c>
      <c r="D54" s="870" t="s">
        <v>176</v>
      </c>
      <c r="E54" s="870" t="s">
        <v>172</v>
      </c>
      <c r="F54" s="870" t="s">
        <v>158</v>
      </c>
      <c r="G54" s="870" t="s">
        <v>159</v>
      </c>
      <c r="H54" s="870" t="s">
        <v>160</v>
      </c>
      <c r="I54" s="870" t="s">
        <v>254</v>
      </c>
    </row>
    <row r="55" spans="1:256" ht="53.25" customHeight="1">
      <c r="A55" s="858">
        <v>47</v>
      </c>
      <c r="B55" s="858" t="s">
        <v>1866</v>
      </c>
      <c r="C55" s="858" t="s">
        <v>116</v>
      </c>
      <c r="D55" s="858" t="s">
        <v>119</v>
      </c>
      <c r="E55" s="858" t="s">
        <v>1864</v>
      </c>
      <c r="F55" s="858" t="s">
        <v>1123</v>
      </c>
      <c r="G55" s="858" t="s">
        <v>1854</v>
      </c>
      <c r="H55" s="647">
        <v>19247</v>
      </c>
      <c r="I55" s="860">
        <v>4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ht="75" customHeight="1">
      <c r="A56" s="858">
        <v>48</v>
      </c>
      <c r="B56" s="858" t="s">
        <v>1867</v>
      </c>
      <c r="C56" s="858" t="s">
        <v>116</v>
      </c>
      <c r="D56" s="858" t="s">
        <v>119</v>
      </c>
      <c r="E56" s="872" t="s">
        <v>2070</v>
      </c>
      <c r="F56" s="858" t="s">
        <v>1123</v>
      </c>
      <c r="G56" s="858" t="s">
        <v>1852</v>
      </c>
      <c r="H56" s="647">
        <v>19378</v>
      </c>
      <c r="I56" s="860">
        <v>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t="56.25">
      <c r="A57" s="858">
        <v>49</v>
      </c>
      <c r="B57" s="145" t="s">
        <v>1868</v>
      </c>
      <c r="C57" s="858" t="s">
        <v>1452</v>
      </c>
      <c r="D57" s="858" t="s">
        <v>119</v>
      </c>
      <c r="E57" s="858" t="s">
        <v>1806</v>
      </c>
      <c r="F57" s="858" t="s">
        <v>1791</v>
      </c>
      <c r="G57" s="858" t="s">
        <v>1807</v>
      </c>
      <c r="H57" s="647">
        <v>19227</v>
      </c>
      <c r="I57" s="860">
        <v>1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</row>
    <row r="58" spans="1:256" ht="76.5" customHeight="1">
      <c r="A58" s="858">
        <v>50</v>
      </c>
      <c r="B58" s="858" t="s">
        <v>1869</v>
      </c>
      <c r="C58" s="858" t="s">
        <v>116</v>
      </c>
      <c r="D58" s="858" t="s">
        <v>119</v>
      </c>
      <c r="E58" s="858" t="s">
        <v>1851</v>
      </c>
      <c r="F58" s="858" t="s">
        <v>1123</v>
      </c>
      <c r="G58" s="858" t="s">
        <v>1852</v>
      </c>
      <c r="H58" s="647">
        <v>19375</v>
      </c>
      <c r="I58" s="860">
        <v>1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ht="52.5" customHeight="1">
      <c r="A59" s="858">
        <v>51</v>
      </c>
      <c r="B59" s="858" t="s">
        <v>1869</v>
      </c>
      <c r="C59" s="858" t="s">
        <v>116</v>
      </c>
      <c r="D59" s="858" t="s">
        <v>119</v>
      </c>
      <c r="E59" s="858" t="s">
        <v>1864</v>
      </c>
      <c r="F59" s="858" t="s">
        <v>1123</v>
      </c>
      <c r="G59" s="858" t="s">
        <v>1854</v>
      </c>
      <c r="H59" s="647">
        <v>19248</v>
      </c>
      <c r="I59" s="860">
        <v>4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ht="56.25">
      <c r="A60" s="858">
        <v>52</v>
      </c>
      <c r="B60" s="858" t="s">
        <v>1870</v>
      </c>
      <c r="C60" s="858" t="s">
        <v>116</v>
      </c>
      <c r="D60" s="858" t="s">
        <v>119</v>
      </c>
      <c r="E60" s="858" t="s">
        <v>1871</v>
      </c>
      <c r="F60" s="858" t="s">
        <v>1872</v>
      </c>
      <c r="G60" s="858" t="s">
        <v>1873</v>
      </c>
      <c r="H60" s="858" t="s">
        <v>1874</v>
      </c>
      <c r="I60" s="860">
        <v>3</v>
      </c>
    </row>
    <row r="61" spans="1:256" ht="39.75" customHeight="1">
      <c r="A61" s="870" t="s">
        <v>173</v>
      </c>
      <c r="B61" s="865" t="s">
        <v>178</v>
      </c>
      <c r="C61" s="870" t="s">
        <v>175</v>
      </c>
      <c r="D61" s="870" t="s">
        <v>176</v>
      </c>
      <c r="E61" s="870" t="s">
        <v>172</v>
      </c>
      <c r="F61" s="870" t="s">
        <v>158</v>
      </c>
      <c r="G61" s="870" t="s">
        <v>159</v>
      </c>
      <c r="H61" s="870" t="s">
        <v>160</v>
      </c>
      <c r="I61" s="870" t="s">
        <v>254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4"/>
      <c r="CQ61" s="164"/>
      <c r="CR61" s="164"/>
      <c r="CS61" s="164"/>
      <c r="CT61" s="164"/>
      <c r="CU61" s="164"/>
      <c r="CV61" s="164"/>
      <c r="CW61" s="164"/>
      <c r="CX61" s="164"/>
      <c r="CY61" s="164"/>
      <c r="CZ61" s="164"/>
      <c r="DA61" s="164"/>
      <c r="DB61" s="164"/>
      <c r="DC61" s="164"/>
      <c r="DD61" s="164"/>
      <c r="DE61" s="164"/>
      <c r="DF61" s="164"/>
      <c r="DG61" s="164"/>
      <c r="DH61" s="164"/>
      <c r="DI61" s="164"/>
      <c r="DJ61" s="164"/>
      <c r="DK61" s="164"/>
      <c r="DL61" s="164"/>
      <c r="DM61" s="164"/>
      <c r="DN61" s="164"/>
      <c r="DO61" s="164"/>
      <c r="DP61" s="164"/>
      <c r="DQ61" s="164"/>
      <c r="DR61" s="164"/>
      <c r="DS61" s="164"/>
      <c r="DT61" s="164"/>
      <c r="DU61" s="164"/>
      <c r="DV61" s="164"/>
      <c r="DW61" s="164"/>
      <c r="DX61" s="164"/>
      <c r="DY61" s="164"/>
      <c r="DZ61" s="164"/>
      <c r="EA61" s="164"/>
      <c r="EB61" s="164"/>
      <c r="EC61" s="164"/>
      <c r="ED61" s="164"/>
      <c r="EE61" s="164"/>
      <c r="EF61" s="164"/>
      <c r="EG61" s="164"/>
      <c r="EH61" s="164"/>
      <c r="EI61" s="164"/>
      <c r="EJ61" s="164"/>
      <c r="EK61" s="164"/>
      <c r="EL61" s="164"/>
      <c r="EM61" s="164"/>
      <c r="EN61" s="164"/>
      <c r="EO61" s="164"/>
      <c r="EP61" s="164"/>
      <c r="EQ61" s="164"/>
      <c r="ER61" s="164"/>
      <c r="ES61" s="164"/>
      <c r="ET61" s="164"/>
      <c r="EU61" s="164"/>
      <c r="EV61" s="164"/>
      <c r="EW61" s="164"/>
      <c r="EX61" s="164"/>
      <c r="EY61" s="164"/>
      <c r="EZ61" s="164"/>
      <c r="FA61" s="164"/>
      <c r="FB61" s="164"/>
      <c r="FC61" s="164"/>
      <c r="FD61" s="164"/>
      <c r="FE61" s="164"/>
      <c r="FF61" s="164"/>
      <c r="FG61" s="164"/>
      <c r="FH61" s="164"/>
      <c r="FI61" s="164"/>
      <c r="FJ61" s="164"/>
      <c r="FK61" s="164"/>
      <c r="FL61" s="164"/>
      <c r="FM61" s="164"/>
      <c r="FN61" s="164"/>
      <c r="FO61" s="164"/>
      <c r="FP61" s="164"/>
      <c r="FQ61" s="164"/>
      <c r="FR61" s="164"/>
      <c r="FS61" s="164"/>
      <c r="FT61" s="164"/>
      <c r="FU61" s="164"/>
      <c r="FV61" s="164"/>
      <c r="FW61" s="164"/>
      <c r="FX61" s="164"/>
      <c r="FY61" s="164"/>
      <c r="FZ61" s="164"/>
      <c r="GA61" s="164"/>
      <c r="GB61" s="164"/>
      <c r="GC61" s="164"/>
      <c r="GD61" s="164"/>
      <c r="GE61" s="164"/>
      <c r="GF61" s="164"/>
      <c r="GG61" s="164"/>
      <c r="GH61" s="164"/>
      <c r="GI61" s="164"/>
      <c r="GJ61" s="164"/>
      <c r="GK61" s="164"/>
      <c r="GL61" s="164"/>
      <c r="GM61" s="164"/>
      <c r="GN61" s="164"/>
      <c r="GO61" s="164"/>
      <c r="GP61" s="164"/>
      <c r="GQ61" s="164"/>
      <c r="GR61" s="164"/>
      <c r="GS61" s="164"/>
      <c r="GT61" s="164"/>
      <c r="GU61" s="164"/>
      <c r="GV61" s="164"/>
      <c r="GW61" s="164"/>
      <c r="GX61" s="164"/>
      <c r="GY61" s="164"/>
      <c r="GZ61" s="164"/>
      <c r="HA61" s="164"/>
      <c r="HB61" s="164"/>
      <c r="HC61" s="164"/>
      <c r="HD61" s="164"/>
      <c r="HE61" s="164"/>
      <c r="HF61" s="164"/>
      <c r="HG61" s="164"/>
      <c r="HH61" s="164"/>
      <c r="HI61" s="164"/>
      <c r="HJ61" s="164"/>
      <c r="HK61" s="164"/>
      <c r="HL61" s="164"/>
      <c r="HM61" s="164"/>
      <c r="HN61" s="164"/>
      <c r="HO61" s="164"/>
      <c r="HP61" s="164"/>
      <c r="HQ61" s="164"/>
      <c r="HR61" s="164"/>
      <c r="HS61" s="164"/>
      <c r="HT61" s="164"/>
      <c r="HU61" s="164"/>
      <c r="HV61" s="164"/>
      <c r="HW61" s="164"/>
      <c r="HX61" s="164"/>
      <c r="HY61" s="164"/>
      <c r="HZ61" s="164"/>
      <c r="IA61" s="164"/>
      <c r="IB61" s="164"/>
      <c r="IC61" s="164"/>
      <c r="ID61" s="164"/>
      <c r="IE61" s="164"/>
      <c r="IF61" s="164"/>
      <c r="IG61" s="164"/>
      <c r="IH61" s="164"/>
      <c r="II61" s="164"/>
      <c r="IJ61" s="164"/>
      <c r="IK61" s="164"/>
      <c r="IL61" s="164"/>
      <c r="IM61" s="164"/>
      <c r="IN61" s="164"/>
      <c r="IO61" s="164"/>
      <c r="IP61" s="164"/>
      <c r="IQ61" s="164"/>
      <c r="IR61" s="164"/>
      <c r="IS61" s="164"/>
      <c r="IT61" s="164"/>
      <c r="IU61" s="164"/>
      <c r="IV61" s="164"/>
    </row>
    <row r="62" spans="1:256" ht="57" customHeight="1">
      <c r="A62" s="47">
        <v>53</v>
      </c>
      <c r="B62" s="861" t="s">
        <v>1870</v>
      </c>
      <c r="C62" s="861" t="s">
        <v>116</v>
      </c>
      <c r="D62" s="861" t="s">
        <v>119</v>
      </c>
      <c r="E62" s="861" t="s">
        <v>1871</v>
      </c>
      <c r="F62" s="861" t="s">
        <v>1875</v>
      </c>
      <c r="G62" s="861" t="s">
        <v>1873</v>
      </c>
      <c r="H62" s="861" t="s">
        <v>1874</v>
      </c>
      <c r="I62" s="862">
        <v>3</v>
      </c>
    </row>
    <row r="63" spans="1:256" ht="75">
      <c r="A63" s="858">
        <v>54</v>
      </c>
      <c r="B63" s="858" t="s">
        <v>1876</v>
      </c>
      <c r="C63" s="858" t="s">
        <v>116</v>
      </c>
      <c r="D63" s="858">
        <v>2552</v>
      </c>
      <c r="E63" s="858" t="s">
        <v>1877</v>
      </c>
      <c r="F63" s="858" t="s">
        <v>1878</v>
      </c>
      <c r="G63" s="858" t="s">
        <v>1879</v>
      </c>
      <c r="H63" s="858" t="s">
        <v>1880</v>
      </c>
      <c r="I63" s="860">
        <v>1</v>
      </c>
    </row>
    <row r="64" spans="1:256" ht="75">
      <c r="A64" s="858">
        <v>55</v>
      </c>
      <c r="B64" s="858" t="s">
        <v>1876</v>
      </c>
      <c r="C64" s="858" t="s">
        <v>116</v>
      </c>
      <c r="D64" s="858">
        <v>2552</v>
      </c>
      <c r="E64" s="858" t="s">
        <v>1877</v>
      </c>
      <c r="F64" s="858" t="s">
        <v>1881</v>
      </c>
      <c r="G64" s="858" t="s">
        <v>1882</v>
      </c>
      <c r="H64" s="858" t="s">
        <v>1883</v>
      </c>
      <c r="I64" s="860">
        <v>1</v>
      </c>
    </row>
    <row r="65" spans="1:256" ht="37.5" customHeight="1">
      <c r="A65" s="858">
        <v>56</v>
      </c>
      <c r="B65" s="145" t="s">
        <v>1884</v>
      </c>
      <c r="C65" s="858" t="s">
        <v>1894</v>
      </c>
      <c r="D65" s="858" t="s">
        <v>119</v>
      </c>
      <c r="E65" s="858" t="s">
        <v>1885</v>
      </c>
      <c r="F65" s="858" t="s">
        <v>120</v>
      </c>
      <c r="G65" s="858" t="s">
        <v>1886</v>
      </c>
      <c r="H65" s="647" t="s">
        <v>1887</v>
      </c>
      <c r="I65" s="717">
        <v>3</v>
      </c>
    </row>
    <row r="66" spans="1:256" ht="37.5">
      <c r="A66" s="395">
        <v>57</v>
      </c>
      <c r="B66" s="36" t="s">
        <v>1876</v>
      </c>
      <c r="C66" s="36" t="s">
        <v>116</v>
      </c>
      <c r="D66" s="36">
        <v>2552</v>
      </c>
      <c r="E66" s="36" t="s">
        <v>1877</v>
      </c>
      <c r="F66" s="36" t="s">
        <v>1888</v>
      </c>
      <c r="G66" s="36" t="s">
        <v>1140</v>
      </c>
      <c r="H66" s="1058" t="s">
        <v>1889</v>
      </c>
      <c r="I66" s="37">
        <v>1</v>
      </c>
    </row>
    <row r="67" spans="1:256">
      <c r="A67" s="96"/>
      <c r="B67" s="96"/>
      <c r="C67" s="96"/>
      <c r="D67" s="96"/>
      <c r="E67" s="96"/>
      <c r="F67" s="96"/>
      <c r="G67" s="96"/>
      <c r="H67" s="96"/>
      <c r="I67" s="96"/>
    </row>
    <row r="68" spans="1:256">
      <c r="A68" s="9" t="s">
        <v>2188</v>
      </c>
      <c r="B68" s="21"/>
      <c r="C68" s="13"/>
      <c r="D68" s="9"/>
      <c r="E68" s="9"/>
      <c r="F68" s="9" t="s">
        <v>179</v>
      </c>
      <c r="G68" s="9" t="s">
        <v>179</v>
      </c>
      <c r="H68" s="9"/>
      <c r="I68" s="9"/>
    </row>
    <row r="69" spans="1:256">
      <c r="A69" s="9" t="s">
        <v>994</v>
      </c>
      <c r="B69" s="21"/>
      <c r="C69" s="13"/>
      <c r="D69" s="9"/>
      <c r="E69" s="9"/>
      <c r="F69" s="9"/>
      <c r="G69" s="9"/>
      <c r="H69" s="9"/>
      <c r="I69" s="9"/>
    </row>
    <row r="70" spans="1:256">
      <c r="A70" s="9" t="s">
        <v>2187</v>
      </c>
      <c r="B70" s="21"/>
      <c r="C70" s="13"/>
      <c r="D70" s="9"/>
      <c r="E70" s="9"/>
      <c r="F70" s="9"/>
      <c r="G70" s="9"/>
      <c r="H70" s="9"/>
      <c r="I70" s="9"/>
    </row>
    <row r="71" spans="1:256" ht="23.25">
      <c r="A71" s="9" t="s">
        <v>1895</v>
      </c>
      <c r="B71" s="21"/>
      <c r="C71" s="13"/>
      <c r="D71" s="9"/>
      <c r="E71" s="9"/>
      <c r="F71" s="9"/>
      <c r="G71" s="9"/>
      <c r="H71" s="9"/>
      <c r="I71" s="9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  <c r="CM71" s="163"/>
      <c r="CN71" s="163"/>
      <c r="CO71" s="163"/>
      <c r="CP71" s="163"/>
      <c r="CQ71" s="163"/>
      <c r="CR71" s="163"/>
      <c r="CS71" s="163"/>
      <c r="CT71" s="163"/>
      <c r="CU71" s="163"/>
      <c r="CV71" s="163"/>
      <c r="CW71" s="163"/>
      <c r="CX71" s="163"/>
      <c r="CY71" s="163"/>
      <c r="CZ71" s="163"/>
      <c r="DA71" s="163"/>
      <c r="DB71" s="163"/>
      <c r="DC71" s="163"/>
      <c r="DD71" s="163"/>
      <c r="DE71" s="163"/>
      <c r="DF71" s="163"/>
      <c r="DG71" s="163"/>
      <c r="DH71" s="163"/>
      <c r="DI71" s="163"/>
      <c r="DJ71" s="163"/>
      <c r="DK71" s="163"/>
      <c r="DL71" s="163"/>
      <c r="DM71" s="163"/>
      <c r="DN71" s="163"/>
      <c r="DO71" s="163"/>
      <c r="DP71" s="163"/>
      <c r="DQ71" s="163"/>
      <c r="DR71" s="163"/>
      <c r="DS71" s="163"/>
      <c r="DT71" s="163"/>
      <c r="DU71" s="163"/>
      <c r="DV71" s="163"/>
      <c r="DW71" s="163"/>
      <c r="DX71" s="163"/>
      <c r="DY71" s="163"/>
      <c r="DZ71" s="163"/>
      <c r="EA71" s="163"/>
      <c r="EB71" s="163"/>
      <c r="EC71" s="163"/>
      <c r="ED71" s="163"/>
      <c r="EE71" s="163"/>
      <c r="EF71" s="163"/>
      <c r="EG71" s="163"/>
      <c r="EH71" s="163"/>
      <c r="EI71" s="163"/>
      <c r="EJ71" s="163"/>
      <c r="EK71" s="163"/>
      <c r="EL71" s="163"/>
      <c r="EM71" s="163"/>
      <c r="EN71" s="163"/>
      <c r="EO71" s="163"/>
      <c r="EP71" s="163"/>
      <c r="EQ71" s="163"/>
      <c r="ER71" s="163"/>
      <c r="ES71" s="163"/>
      <c r="ET71" s="163"/>
      <c r="EU71" s="163"/>
      <c r="EV71" s="163"/>
      <c r="EW71" s="163"/>
      <c r="EX71" s="163"/>
      <c r="EY71" s="163"/>
      <c r="EZ71" s="163"/>
      <c r="FA71" s="163"/>
      <c r="FB71" s="163"/>
      <c r="FC71" s="163"/>
      <c r="FD71" s="163"/>
      <c r="FE71" s="163"/>
      <c r="FF71" s="163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  <c r="FQ71" s="163"/>
      <c r="FR71" s="163"/>
      <c r="FS71" s="163"/>
      <c r="FT71" s="163"/>
      <c r="FU71" s="163"/>
      <c r="FV71" s="163"/>
      <c r="FW71" s="163"/>
      <c r="FX71" s="163"/>
      <c r="FY71" s="163"/>
      <c r="FZ71" s="163"/>
      <c r="GA71" s="163"/>
      <c r="GB71" s="163"/>
      <c r="GC71" s="163"/>
      <c r="GD71" s="163"/>
      <c r="GE71" s="163"/>
      <c r="GF71" s="163"/>
      <c r="GG71" s="163"/>
      <c r="GH71" s="163"/>
      <c r="GI71" s="163"/>
      <c r="GJ71" s="163"/>
      <c r="GK71" s="163"/>
      <c r="GL71" s="163"/>
      <c r="GM71" s="163"/>
      <c r="GN71" s="163"/>
      <c r="GO71" s="163"/>
      <c r="GP71" s="163"/>
      <c r="GQ71" s="163"/>
      <c r="GR71" s="163"/>
      <c r="GS71" s="163"/>
      <c r="GT71" s="163"/>
      <c r="GU71" s="163"/>
      <c r="GV71" s="163"/>
      <c r="GW71" s="163"/>
      <c r="GX71" s="163"/>
      <c r="GY71" s="163"/>
      <c r="GZ71" s="163"/>
      <c r="HA71" s="163"/>
      <c r="HB71" s="163"/>
      <c r="HC71" s="163"/>
      <c r="HD71" s="163"/>
      <c r="HE71" s="163"/>
      <c r="HF71" s="163"/>
      <c r="HG71" s="163"/>
      <c r="HH71" s="163"/>
      <c r="HI71" s="163"/>
      <c r="HJ71" s="163"/>
      <c r="HK71" s="163"/>
      <c r="HL71" s="163"/>
      <c r="HM71" s="163"/>
      <c r="HN71" s="163"/>
      <c r="HO71" s="163"/>
      <c r="HP71" s="163"/>
      <c r="HQ71" s="163"/>
      <c r="HR71" s="163"/>
      <c r="HS71" s="163"/>
      <c r="HT71" s="163"/>
      <c r="HU71" s="163"/>
      <c r="HV71" s="163"/>
      <c r="HW71" s="163"/>
      <c r="HX71" s="163"/>
      <c r="HY71" s="163"/>
      <c r="HZ71" s="163"/>
      <c r="IA71" s="163"/>
      <c r="IB71" s="163"/>
      <c r="IC71" s="163"/>
      <c r="ID71" s="163"/>
      <c r="IE71" s="163"/>
      <c r="IF71" s="163"/>
      <c r="IG71" s="163"/>
      <c r="IH71" s="163"/>
      <c r="II71" s="163"/>
      <c r="IJ71" s="163"/>
      <c r="IK71" s="163"/>
      <c r="IL71" s="163"/>
      <c r="IM71" s="163"/>
      <c r="IN71" s="163"/>
      <c r="IO71" s="163"/>
      <c r="IP71" s="163"/>
      <c r="IQ71" s="163"/>
      <c r="IR71" s="163"/>
      <c r="IS71" s="163"/>
      <c r="IT71" s="163"/>
      <c r="IU71" s="163"/>
      <c r="IV71" s="163"/>
    </row>
    <row r="72" spans="1:256">
      <c r="A72" s="9" t="s">
        <v>997</v>
      </c>
      <c r="B72" s="21"/>
      <c r="C72" s="13"/>
      <c r="D72" s="9"/>
      <c r="E72" s="9"/>
      <c r="F72" s="9"/>
      <c r="G72" s="9"/>
      <c r="H72" s="9"/>
      <c r="I72" s="9"/>
      <c r="J72" s="9"/>
    </row>
    <row r="73" spans="1:256" ht="23.25">
      <c r="A73" s="579" t="s">
        <v>2186</v>
      </c>
      <c r="B73" s="580"/>
      <c r="C73" s="581"/>
      <c r="D73" s="579"/>
      <c r="E73" s="579"/>
      <c r="F73" s="579"/>
      <c r="G73" s="579"/>
      <c r="H73" s="579"/>
      <c r="I73" s="579"/>
    </row>
    <row r="74" spans="1:256">
      <c r="A74" s="96"/>
      <c r="B74" s="96"/>
      <c r="C74" s="96"/>
      <c r="D74" s="96"/>
      <c r="E74" s="96"/>
      <c r="F74" s="96"/>
      <c r="G74" s="96"/>
      <c r="H74" s="96"/>
      <c r="I74" s="96"/>
    </row>
    <row r="75" spans="1:256" s="164" customFormat="1" ht="23.25">
      <c r="A75" s="211" t="s">
        <v>68</v>
      </c>
      <c r="B75" s="213"/>
      <c r="C75" s="214"/>
      <c r="D75" s="214"/>
      <c r="E75" s="214"/>
      <c r="F75" s="214"/>
      <c r="G75" s="214"/>
      <c r="H75" s="214"/>
      <c r="I75" s="21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</row>
    <row r="76" spans="1:256" ht="35.25" customHeight="1">
      <c r="A76" s="40" t="s">
        <v>173</v>
      </c>
      <c r="B76" s="83" t="s">
        <v>178</v>
      </c>
      <c r="C76" s="40" t="s">
        <v>175</v>
      </c>
      <c r="D76" s="40" t="s">
        <v>176</v>
      </c>
      <c r="E76" s="40" t="s">
        <v>172</v>
      </c>
      <c r="F76" s="40" t="s">
        <v>158</v>
      </c>
      <c r="G76" s="40" t="s">
        <v>159</v>
      </c>
      <c r="H76" s="40" t="s">
        <v>160</v>
      </c>
      <c r="I76" s="40" t="s">
        <v>254</v>
      </c>
    </row>
    <row r="77" spans="1:256" ht="33" customHeight="1">
      <c r="A77" s="35">
        <v>1</v>
      </c>
      <c r="B77" s="34" t="s">
        <v>705</v>
      </c>
      <c r="C77" s="34" t="s">
        <v>116</v>
      </c>
      <c r="D77" s="35">
        <v>2552</v>
      </c>
      <c r="E77" s="34" t="s">
        <v>706</v>
      </c>
      <c r="F77" s="34" t="s">
        <v>707</v>
      </c>
      <c r="G77" s="34" t="s">
        <v>708</v>
      </c>
      <c r="H77" s="168" t="s">
        <v>709</v>
      </c>
      <c r="I77" s="33">
        <v>2</v>
      </c>
    </row>
    <row r="78" spans="1:256" ht="33" customHeight="1">
      <c r="A78" s="41">
        <v>2</v>
      </c>
      <c r="B78" s="38" t="s">
        <v>710</v>
      </c>
      <c r="C78" s="38" t="s">
        <v>116</v>
      </c>
      <c r="D78" s="41">
        <v>2554</v>
      </c>
      <c r="E78" s="38" t="s">
        <v>706</v>
      </c>
      <c r="F78" s="38" t="s">
        <v>707</v>
      </c>
      <c r="G78" s="38" t="s">
        <v>708</v>
      </c>
      <c r="H78" s="169" t="s">
        <v>709</v>
      </c>
      <c r="I78" s="1170">
        <v>2</v>
      </c>
    </row>
    <row r="79" spans="1:256" ht="24.95" customHeight="1">
      <c r="A79" s="35">
        <v>3</v>
      </c>
      <c r="B79" s="34" t="s">
        <v>711</v>
      </c>
      <c r="C79" s="34" t="s">
        <v>116</v>
      </c>
      <c r="D79" s="35">
        <v>2552</v>
      </c>
      <c r="E79" s="34" t="s">
        <v>712</v>
      </c>
      <c r="F79" s="34" t="s">
        <v>707</v>
      </c>
      <c r="G79" s="34" t="s">
        <v>713</v>
      </c>
      <c r="H79" s="168" t="s">
        <v>714</v>
      </c>
      <c r="I79" s="1172">
        <v>1</v>
      </c>
    </row>
    <row r="80" spans="1:256" ht="24.95" customHeight="1">
      <c r="A80" s="35">
        <v>4</v>
      </c>
      <c r="B80" s="34" t="s">
        <v>715</v>
      </c>
      <c r="C80" s="34" t="s">
        <v>116</v>
      </c>
      <c r="D80" s="35">
        <v>2552</v>
      </c>
      <c r="E80" s="34" t="s">
        <v>712</v>
      </c>
      <c r="F80" s="34" t="s">
        <v>707</v>
      </c>
      <c r="G80" s="34" t="s">
        <v>713</v>
      </c>
      <c r="H80" s="168" t="s">
        <v>714</v>
      </c>
      <c r="I80" s="1172">
        <v>1</v>
      </c>
    </row>
    <row r="81" spans="1:256" ht="24.95" customHeight="1">
      <c r="A81" s="35">
        <v>5</v>
      </c>
      <c r="B81" s="34" t="s">
        <v>716</v>
      </c>
      <c r="C81" s="34" t="s">
        <v>116</v>
      </c>
      <c r="D81" s="35">
        <v>2552</v>
      </c>
      <c r="E81" s="34" t="s">
        <v>712</v>
      </c>
      <c r="F81" s="34" t="s">
        <v>707</v>
      </c>
      <c r="G81" s="34" t="s">
        <v>713</v>
      </c>
      <c r="H81" s="168" t="s">
        <v>714</v>
      </c>
      <c r="I81" s="1172">
        <v>1</v>
      </c>
    </row>
    <row r="82" spans="1:256" ht="24.95" customHeight="1">
      <c r="A82" s="35">
        <v>6</v>
      </c>
      <c r="B82" s="34" t="s">
        <v>717</v>
      </c>
      <c r="C82" s="34" t="s">
        <v>116</v>
      </c>
      <c r="D82" s="35">
        <v>2552</v>
      </c>
      <c r="E82" s="34" t="s">
        <v>712</v>
      </c>
      <c r="F82" s="34" t="s">
        <v>707</v>
      </c>
      <c r="G82" s="34" t="s">
        <v>713</v>
      </c>
      <c r="H82" s="168" t="s">
        <v>714</v>
      </c>
      <c r="I82" s="1172">
        <v>1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164"/>
      <c r="DH82" s="164"/>
      <c r="DI82" s="164"/>
      <c r="DJ82" s="164"/>
      <c r="DK82" s="164"/>
      <c r="DL82" s="164"/>
      <c r="DM82" s="164"/>
      <c r="DN82" s="164"/>
      <c r="DO82" s="164"/>
      <c r="DP82" s="164"/>
      <c r="DQ82" s="164"/>
      <c r="DR82" s="164"/>
      <c r="DS82" s="164"/>
      <c r="DT82" s="164"/>
      <c r="DU82" s="164"/>
      <c r="DV82" s="164"/>
      <c r="DW82" s="164"/>
      <c r="DX82" s="164"/>
      <c r="DY82" s="164"/>
      <c r="DZ82" s="164"/>
      <c r="EA82" s="164"/>
      <c r="EB82" s="164"/>
      <c r="EC82" s="164"/>
      <c r="ED82" s="164"/>
      <c r="EE82" s="164"/>
      <c r="EF82" s="164"/>
      <c r="EG82" s="164"/>
      <c r="EH82" s="164"/>
      <c r="EI82" s="164"/>
      <c r="EJ82" s="164"/>
      <c r="EK82" s="164"/>
      <c r="EL82" s="164"/>
      <c r="EM82" s="164"/>
      <c r="EN82" s="164"/>
      <c r="EO82" s="164"/>
      <c r="EP82" s="164"/>
      <c r="EQ82" s="164"/>
      <c r="ER82" s="164"/>
      <c r="ES82" s="164"/>
      <c r="ET82" s="164"/>
      <c r="EU82" s="164"/>
      <c r="EV82" s="164"/>
      <c r="EW82" s="164"/>
      <c r="EX82" s="164"/>
      <c r="EY82" s="164"/>
      <c r="EZ82" s="164"/>
      <c r="FA82" s="164"/>
      <c r="FB82" s="164"/>
      <c r="FC82" s="164"/>
      <c r="FD82" s="164"/>
      <c r="FE82" s="164"/>
      <c r="FF82" s="164"/>
      <c r="FG82" s="164"/>
      <c r="FH82" s="164"/>
      <c r="FI82" s="164"/>
      <c r="FJ82" s="164"/>
      <c r="FK82" s="164"/>
      <c r="FL82" s="164"/>
      <c r="FM82" s="164"/>
      <c r="FN82" s="164"/>
      <c r="FO82" s="164"/>
      <c r="FP82" s="164"/>
      <c r="FQ82" s="164"/>
      <c r="FR82" s="164"/>
      <c r="FS82" s="164"/>
      <c r="FT82" s="164"/>
      <c r="FU82" s="164"/>
      <c r="FV82" s="164"/>
      <c r="FW82" s="164"/>
      <c r="FX82" s="164"/>
      <c r="FY82" s="164"/>
      <c r="FZ82" s="164"/>
      <c r="GA82" s="164"/>
      <c r="GB82" s="164"/>
      <c r="GC82" s="164"/>
      <c r="GD82" s="164"/>
      <c r="GE82" s="164"/>
      <c r="GF82" s="164"/>
      <c r="GG82" s="164"/>
      <c r="GH82" s="164"/>
      <c r="GI82" s="164"/>
      <c r="GJ82" s="164"/>
      <c r="GK82" s="164"/>
      <c r="GL82" s="164"/>
      <c r="GM82" s="164"/>
      <c r="GN82" s="164"/>
      <c r="GO82" s="164"/>
      <c r="GP82" s="164"/>
      <c r="GQ82" s="164"/>
      <c r="GR82" s="164"/>
      <c r="GS82" s="164"/>
      <c r="GT82" s="164"/>
      <c r="GU82" s="164"/>
      <c r="GV82" s="164"/>
      <c r="GW82" s="164"/>
      <c r="GX82" s="164"/>
      <c r="GY82" s="164"/>
      <c r="GZ82" s="164"/>
      <c r="HA82" s="164"/>
      <c r="HB82" s="164"/>
      <c r="HC82" s="164"/>
      <c r="HD82" s="164"/>
      <c r="HE82" s="164"/>
      <c r="HF82" s="164"/>
      <c r="HG82" s="164"/>
      <c r="HH82" s="164"/>
      <c r="HI82" s="164"/>
      <c r="HJ82" s="164"/>
      <c r="HK82" s="164"/>
      <c r="HL82" s="164"/>
      <c r="HM82" s="164"/>
      <c r="HN82" s="164"/>
      <c r="HO82" s="164"/>
      <c r="HP82" s="164"/>
      <c r="HQ82" s="164"/>
      <c r="HR82" s="164"/>
      <c r="HS82" s="164"/>
      <c r="HT82" s="164"/>
      <c r="HU82" s="164"/>
      <c r="HV82" s="164"/>
      <c r="HW82" s="164"/>
      <c r="HX82" s="164"/>
      <c r="HY82" s="164"/>
      <c r="HZ82" s="164"/>
      <c r="IA82" s="164"/>
      <c r="IB82" s="164"/>
      <c r="IC82" s="164"/>
      <c r="ID82" s="164"/>
      <c r="IE82" s="164"/>
      <c r="IF82" s="164"/>
      <c r="IG82" s="164"/>
      <c r="IH82" s="164"/>
      <c r="II82" s="164"/>
      <c r="IJ82" s="164"/>
      <c r="IK82" s="164"/>
      <c r="IL82" s="164"/>
      <c r="IM82" s="164"/>
      <c r="IN82" s="164"/>
      <c r="IO82" s="164"/>
      <c r="IP82" s="164"/>
      <c r="IQ82" s="164"/>
      <c r="IR82" s="164"/>
      <c r="IS82" s="164"/>
      <c r="IT82" s="164"/>
      <c r="IU82" s="164"/>
      <c r="IV82" s="164"/>
    </row>
    <row r="83" spans="1:256" ht="24.95" customHeight="1">
      <c r="A83" s="35">
        <v>7</v>
      </c>
      <c r="B83" s="34" t="s">
        <v>718</v>
      </c>
      <c r="C83" s="34" t="s">
        <v>116</v>
      </c>
      <c r="D83" s="35">
        <v>2552</v>
      </c>
      <c r="E83" s="34" t="s">
        <v>712</v>
      </c>
      <c r="F83" s="34" t="s">
        <v>707</v>
      </c>
      <c r="G83" s="34" t="s">
        <v>713</v>
      </c>
      <c r="H83" s="168" t="s">
        <v>714</v>
      </c>
      <c r="I83" s="1172">
        <v>1</v>
      </c>
    </row>
    <row r="84" spans="1:256" s="162" customFormat="1" ht="24.95" customHeight="1">
      <c r="A84" s="35">
        <v>8</v>
      </c>
      <c r="B84" s="34" t="s">
        <v>719</v>
      </c>
      <c r="C84" s="34" t="s">
        <v>116</v>
      </c>
      <c r="D84" s="35">
        <v>2552</v>
      </c>
      <c r="E84" s="34" t="s">
        <v>712</v>
      </c>
      <c r="F84" s="34" t="s">
        <v>707</v>
      </c>
      <c r="G84" s="34" t="s">
        <v>713</v>
      </c>
      <c r="H84" s="168" t="s">
        <v>714</v>
      </c>
      <c r="I84" s="1172">
        <v>1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</row>
    <row r="85" spans="1:256" s="12" customFormat="1" ht="33" customHeight="1">
      <c r="A85" s="35">
        <v>9</v>
      </c>
      <c r="B85" s="34" t="s">
        <v>711</v>
      </c>
      <c r="C85" s="34" t="s">
        <v>116</v>
      </c>
      <c r="D85" s="35">
        <v>2552</v>
      </c>
      <c r="E85" s="34" t="s">
        <v>720</v>
      </c>
      <c r="F85" s="34" t="s">
        <v>707</v>
      </c>
      <c r="G85" s="34" t="s">
        <v>721</v>
      </c>
      <c r="H85" s="168" t="s">
        <v>722</v>
      </c>
      <c r="I85" s="1172">
        <v>1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</row>
    <row r="86" spans="1:256" ht="33" customHeight="1">
      <c r="A86" s="35">
        <v>10</v>
      </c>
      <c r="B86" s="34" t="s">
        <v>723</v>
      </c>
      <c r="C86" s="34" t="s">
        <v>116</v>
      </c>
      <c r="D86" s="35">
        <v>2552</v>
      </c>
      <c r="E86" s="34" t="s">
        <v>720</v>
      </c>
      <c r="F86" s="34" t="s">
        <v>707</v>
      </c>
      <c r="G86" s="34" t="s">
        <v>721</v>
      </c>
      <c r="H86" s="168" t="s">
        <v>722</v>
      </c>
      <c r="I86" s="1172">
        <v>1</v>
      </c>
    </row>
    <row r="87" spans="1:256" ht="33" customHeight="1">
      <c r="A87" s="399">
        <v>11</v>
      </c>
      <c r="B87" s="36" t="s">
        <v>711</v>
      </c>
      <c r="C87" s="36" t="s">
        <v>116</v>
      </c>
      <c r="D87" s="37">
        <v>2552</v>
      </c>
      <c r="E87" s="36" t="s">
        <v>724</v>
      </c>
      <c r="F87" s="36" t="s">
        <v>725</v>
      </c>
      <c r="G87" s="36" t="s">
        <v>677</v>
      </c>
      <c r="H87" s="458" t="s">
        <v>726</v>
      </c>
      <c r="I87" s="37">
        <v>1</v>
      </c>
    </row>
    <row r="88" spans="1:256">
      <c r="A88" s="112"/>
      <c r="B88" s="29"/>
      <c r="C88" s="29"/>
      <c r="D88" s="86"/>
      <c r="E88" s="29"/>
      <c r="F88" s="29"/>
      <c r="G88" s="29"/>
      <c r="H88" s="754"/>
      <c r="I88" s="86"/>
    </row>
    <row r="89" spans="1:256">
      <c r="A89" s="9" t="s">
        <v>993</v>
      </c>
      <c r="B89" s="21"/>
      <c r="C89" s="13"/>
      <c r="D89" s="9"/>
      <c r="E89" s="9"/>
      <c r="F89" s="9"/>
      <c r="G89" s="9"/>
      <c r="H89" s="9"/>
      <c r="I89" s="9"/>
    </row>
    <row r="90" spans="1:256">
      <c r="A90" s="9" t="s">
        <v>994</v>
      </c>
      <c r="B90" s="21"/>
      <c r="C90" s="13"/>
      <c r="D90" s="9"/>
      <c r="E90" s="9"/>
      <c r="F90" s="9"/>
      <c r="G90" s="9"/>
      <c r="H90" s="9"/>
      <c r="I90" s="9"/>
    </row>
    <row r="91" spans="1:256" ht="22.5">
      <c r="A91" s="9" t="s">
        <v>995</v>
      </c>
      <c r="B91" s="21"/>
      <c r="C91" s="13"/>
      <c r="D91" s="9"/>
      <c r="E91" s="9"/>
      <c r="F91" s="9"/>
      <c r="G91" s="9"/>
      <c r="H91" s="9"/>
      <c r="I91" s="9"/>
      <c r="J91" s="165"/>
      <c r="K91" s="166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  <c r="DV91" s="162"/>
      <c r="DW91" s="162"/>
      <c r="DX91" s="162"/>
      <c r="DY91" s="162"/>
      <c r="DZ91" s="162"/>
      <c r="EA91" s="162"/>
      <c r="EB91" s="162"/>
      <c r="EC91" s="162"/>
      <c r="ED91" s="162"/>
      <c r="EE91" s="162"/>
      <c r="EF91" s="162"/>
      <c r="EG91" s="162"/>
      <c r="EH91" s="162"/>
      <c r="EI91" s="162"/>
      <c r="EJ91" s="162"/>
      <c r="EK91" s="162"/>
      <c r="EL91" s="162"/>
      <c r="EM91" s="162"/>
      <c r="EN91" s="162"/>
      <c r="EO91" s="162"/>
      <c r="EP91" s="162"/>
      <c r="EQ91" s="162"/>
      <c r="ER91" s="162"/>
      <c r="ES91" s="162"/>
      <c r="ET91" s="162"/>
      <c r="EU91" s="162"/>
      <c r="EV91" s="162"/>
      <c r="EW91" s="162"/>
      <c r="EX91" s="162"/>
      <c r="EY91" s="162"/>
      <c r="EZ91" s="162"/>
      <c r="FA91" s="162"/>
      <c r="FB91" s="162"/>
      <c r="FC91" s="162"/>
      <c r="FD91" s="162"/>
      <c r="FE91" s="162"/>
      <c r="FF91" s="162"/>
      <c r="FG91" s="162"/>
      <c r="FH91" s="162"/>
      <c r="FI91" s="162"/>
      <c r="FJ91" s="162"/>
      <c r="FK91" s="162"/>
      <c r="FL91" s="162"/>
      <c r="FM91" s="162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  <c r="GE91" s="162"/>
      <c r="GF91" s="162"/>
      <c r="GG91" s="162"/>
      <c r="GH91" s="162"/>
      <c r="GI91" s="162"/>
      <c r="GJ91" s="162"/>
      <c r="GK91" s="162"/>
      <c r="GL91" s="162"/>
      <c r="GM91" s="162"/>
      <c r="GN91" s="162"/>
      <c r="GO91" s="162"/>
      <c r="GP91" s="162"/>
      <c r="GQ91" s="162"/>
      <c r="GR91" s="162"/>
      <c r="GS91" s="162"/>
      <c r="GT91" s="162"/>
      <c r="GU91" s="162"/>
      <c r="GV91" s="162"/>
      <c r="GW91" s="162"/>
      <c r="GX91" s="162"/>
      <c r="GY91" s="162"/>
      <c r="GZ91" s="162"/>
      <c r="HA91" s="162"/>
      <c r="HB91" s="162"/>
      <c r="HC91" s="162"/>
      <c r="HD91" s="162"/>
      <c r="HE91" s="162"/>
      <c r="HF91" s="162"/>
      <c r="HG91" s="162"/>
      <c r="HH91" s="162"/>
      <c r="HI91" s="162"/>
      <c r="HJ91" s="162"/>
      <c r="HK91" s="162"/>
      <c r="HL91" s="162"/>
      <c r="HM91" s="162"/>
      <c r="HN91" s="162"/>
      <c r="HO91" s="162"/>
      <c r="HP91" s="162"/>
      <c r="HQ91" s="162"/>
      <c r="HR91" s="162"/>
      <c r="HS91" s="162"/>
      <c r="HT91" s="162"/>
      <c r="HU91" s="162"/>
      <c r="HV91" s="162"/>
      <c r="HW91" s="162"/>
      <c r="HX91" s="162"/>
      <c r="HY91" s="162"/>
      <c r="HZ91" s="162"/>
      <c r="IA91" s="162"/>
      <c r="IB91" s="162"/>
      <c r="IC91" s="162"/>
      <c r="ID91" s="162"/>
      <c r="IE91" s="162"/>
      <c r="IF91" s="162"/>
      <c r="IG91" s="162"/>
      <c r="IH91" s="162"/>
      <c r="II91" s="162"/>
      <c r="IJ91" s="162"/>
      <c r="IK91" s="162"/>
      <c r="IL91" s="162"/>
      <c r="IM91" s="162"/>
      <c r="IN91" s="162"/>
      <c r="IO91" s="162"/>
      <c r="IP91" s="162"/>
      <c r="IQ91" s="162"/>
      <c r="IR91" s="162"/>
      <c r="IS91" s="162"/>
      <c r="IT91" s="162"/>
      <c r="IU91" s="162"/>
      <c r="IV91" s="162"/>
    </row>
    <row r="92" spans="1:256">
      <c r="A92" s="9" t="s">
        <v>996</v>
      </c>
      <c r="B92" s="21"/>
      <c r="C92" s="13"/>
      <c r="D92" s="9"/>
      <c r="E92" s="9"/>
      <c r="F92" s="9"/>
      <c r="G92" s="9"/>
      <c r="H92" s="9"/>
      <c r="I92" s="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</row>
    <row r="93" spans="1:256">
      <c r="A93" s="9" t="s">
        <v>997</v>
      </c>
      <c r="B93" s="21"/>
      <c r="C93" s="13"/>
      <c r="D93" s="9"/>
      <c r="E93" s="9"/>
      <c r="F93" s="9"/>
      <c r="G93" s="9"/>
      <c r="H93" s="9"/>
      <c r="I93" s="9"/>
    </row>
    <row r="94" spans="1:256" s="164" customFormat="1" ht="23.25">
      <c r="A94" s="579" t="s">
        <v>998</v>
      </c>
      <c r="B94" s="580"/>
      <c r="C94" s="581"/>
      <c r="D94" s="579"/>
      <c r="E94" s="579"/>
      <c r="F94" s="579"/>
      <c r="G94" s="579"/>
      <c r="H94" s="579"/>
      <c r="I94" s="579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</row>
    <row r="95" spans="1:256" s="12" customFormat="1">
      <c r="A95" s="9"/>
      <c r="B95" s="21"/>
      <c r="C95" s="13"/>
      <c r="D95" s="9"/>
      <c r="E95" s="9"/>
      <c r="F95" s="9"/>
      <c r="G95" s="9"/>
      <c r="H95" s="9"/>
      <c r="I95" s="9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</row>
    <row r="96" spans="1:256" ht="23.25">
      <c r="A96" s="211" t="s">
        <v>1409</v>
      </c>
      <c r="B96" s="213"/>
      <c r="C96" s="213"/>
      <c r="D96" s="214"/>
      <c r="E96" s="214"/>
      <c r="F96" s="214"/>
      <c r="G96" s="214"/>
      <c r="H96" s="214"/>
      <c r="I96" s="214"/>
    </row>
    <row r="97" spans="1:256" ht="56.25">
      <c r="A97" s="881" t="s">
        <v>173</v>
      </c>
      <c r="B97" s="877" t="s">
        <v>178</v>
      </c>
      <c r="C97" s="881" t="s">
        <v>175</v>
      </c>
      <c r="D97" s="881" t="s">
        <v>176</v>
      </c>
      <c r="E97" s="881" t="s">
        <v>172</v>
      </c>
      <c r="F97" s="881" t="s">
        <v>158</v>
      </c>
      <c r="G97" s="881" t="s">
        <v>159</v>
      </c>
      <c r="H97" s="881" t="s">
        <v>160</v>
      </c>
      <c r="I97" s="881" t="s">
        <v>254</v>
      </c>
    </row>
    <row r="98" spans="1:256" ht="57.75" customHeight="1">
      <c r="A98" s="874">
        <v>1</v>
      </c>
      <c r="B98" s="871" t="s">
        <v>1058</v>
      </c>
      <c r="C98" s="874" t="s">
        <v>40</v>
      </c>
      <c r="D98" s="874" t="s">
        <v>119</v>
      </c>
      <c r="E98" s="871" t="s">
        <v>1871</v>
      </c>
      <c r="F98" s="871" t="s">
        <v>2071</v>
      </c>
      <c r="G98" s="871" t="s">
        <v>1873</v>
      </c>
      <c r="H98" s="873" t="s">
        <v>1060</v>
      </c>
      <c r="I98" s="874">
        <v>3</v>
      </c>
    </row>
    <row r="99" spans="1:256" ht="24.95" customHeight="1">
      <c r="A99" s="622">
        <v>2</v>
      </c>
      <c r="B99" s="48" t="s">
        <v>1061</v>
      </c>
      <c r="C99" s="621" t="s">
        <v>40</v>
      </c>
      <c r="D99" s="621" t="s">
        <v>119</v>
      </c>
      <c r="E99" s="48" t="s">
        <v>1059</v>
      </c>
      <c r="F99" s="48" t="s">
        <v>1062</v>
      </c>
      <c r="G99" s="48" t="s">
        <v>1063</v>
      </c>
      <c r="H99" s="345" t="s">
        <v>1064</v>
      </c>
      <c r="I99" s="621">
        <v>3</v>
      </c>
    </row>
    <row r="100" spans="1:256" ht="22.5">
      <c r="A100" s="112"/>
      <c r="B100" s="29"/>
      <c r="C100" s="86"/>
      <c r="D100" s="86"/>
      <c r="E100" s="29"/>
      <c r="F100" s="29"/>
      <c r="G100" s="29"/>
      <c r="H100" s="754"/>
      <c r="I100" s="86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4"/>
      <c r="CQ100" s="164"/>
      <c r="CR100" s="164"/>
      <c r="CS100" s="164"/>
      <c r="CT100" s="164"/>
      <c r="CU100" s="164"/>
      <c r="CV100" s="164"/>
      <c r="CW100" s="164"/>
      <c r="CX100" s="164"/>
      <c r="CY100" s="164"/>
      <c r="CZ100" s="164"/>
      <c r="DA100" s="164"/>
      <c r="DB100" s="164"/>
      <c r="DC100" s="164"/>
      <c r="DD100" s="164"/>
      <c r="DE100" s="164"/>
      <c r="DF100" s="164"/>
      <c r="DG100" s="164"/>
      <c r="DH100" s="164"/>
      <c r="DI100" s="164"/>
      <c r="DJ100" s="164"/>
      <c r="DK100" s="164"/>
      <c r="DL100" s="164"/>
      <c r="DM100" s="164"/>
      <c r="DN100" s="164"/>
      <c r="DO100" s="164"/>
      <c r="DP100" s="164"/>
      <c r="DQ100" s="164"/>
      <c r="DR100" s="164"/>
      <c r="DS100" s="164"/>
      <c r="DT100" s="164"/>
      <c r="DU100" s="164"/>
      <c r="DV100" s="164"/>
      <c r="DW100" s="164"/>
      <c r="DX100" s="164"/>
      <c r="DY100" s="164"/>
      <c r="DZ100" s="164"/>
      <c r="EA100" s="164"/>
      <c r="EB100" s="164"/>
      <c r="EC100" s="164"/>
      <c r="ED100" s="164"/>
      <c r="EE100" s="164"/>
      <c r="EF100" s="164"/>
      <c r="EG100" s="164"/>
      <c r="EH100" s="164"/>
      <c r="EI100" s="164"/>
      <c r="EJ100" s="164"/>
      <c r="EK100" s="164"/>
      <c r="EL100" s="164"/>
      <c r="EM100" s="164"/>
      <c r="EN100" s="164"/>
      <c r="EO100" s="164"/>
      <c r="EP100" s="164"/>
      <c r="EQ100" s="164"/>
      <c r="ER100" s="164"/>
      <c r="ES100" s="164"/>
      <c r="ET100" s="164"/>
      <c r="EU100" s="164"/>
      <c r="EV100" s="164"/>
      <c r="EW100" s="164"/>
      <c r="EX100" s="164"/>
      <c r="EY100" s="164"/>
      <c r="EZ100" s="164"/>
      <c r="FA100" s="164"/>
      <c r="FB100" s="164"/>
      <c r="FC100" s="164"/>
      <c r="FD100" s="164"/>
      <c r="FE100" s="164"/>
      <c r="FF100" s="164"/>
      <c r="FG100" s="164"/>
      <c r="FH100" s="164"/>
      <c r="FI100" s="164"/>
      <c r="FJ100" s="164"/>
      <c r="FK100" s="164"/>
      <c r="FL100" s="164"/>
      <c r="FM100" s="164"/>
      <c r="FN100" s="164"/>
      <c r="FO100" s="164"/>
      <c r="FP100" s="164"/>
      <c r="FQ100" s="164"/>
      <c r="FR100" s="164"/>
      <c r="FS100" s="164"/>
      <c r="FT100" s="164"/>
      <c r="FU100" s="164"/>
      <c r="FV100" s="164"/>
      <c r="FW100" s="164"/>
      <c r="FX100" s="164"/>
      <c r="FY100" s="164"/>
      <c r="FZ100" s="164"/>
      <c r="GA100" s="164"/>
      <c r="GB100" s="164"/>
      <c r="GC100" s="164"/>
      <c r="GD100" s="164"/>
      <c r="GE100" s="164"/>
      <c r="GF100" s="164"/>
      <c r="GG100" s="164"/>
      <c r="GH100" s="164"/>
      <c r="GI100" s="164"/>
      <c r="GJ100" s="164"/>
      <c r="GK100" s="164"/>
      <c r="GL100" s="164"/>
      <c r="GM100" s="164"/>
      <c r="GN100" s="164"/>
      <c r="GO100" s="164"/>
      <c r="GP100" s="164"/>
      <c r="GQ100" s="164"/>
      <c r="GR100" s="164"/>
      <c r="GS100" s="164"/>
      <c r="GT100" s="164"/>
      <c r="GU100" s="164"/>
      <c r="GV100" s="164"/>
      <c r="GW100" s="164"/>
      <c r="GX100" s="164"/>
      <c r="GY100" s="164"/>
      <c r="GZ100" s="164"/>
      <c r="HA100" s="164"/>
      <c r="HB100" s="164"/>
      <c r="HC100" s="164"/>
      <c r="HD100" s="164"/>
      <c r="HE100" s="164"/>
      <c r="HF100" s="164"/>
      <c r="HG100" s="164"/>
      <c r="HH100" s="164"/>
      <c r="HI100" s="164"/>
      <c r="HJ100" s="164"/>
      <c r="HK100" s="164"/>
      <c r="HL100" s="164"/>
      <c r="HM100" s="164"/>
      <c r="HN100" s="164"/>
      <c r="HO100" s="164"/>
      <c r="HP100" s="164"/>
      <c r="HQ100" s="164"/>
      <c r="HR100" s="164"/>
      <c r="HS100" s="164"/>
      <c r="HT100" s="164"/>
      <c r="HU100" s="164"/>
      <c r="HV100" s="164"/>
      <c r="HW100" s="164"/>
      <c r="HX100" s="164"/>
      <c r="HY100" s="164"/>
      <c r="HZ100" s="164"/>
      <c r="IA100" s="164"/>
      <c r="IB100" s="164"/>
      <c r="IC100" s="164"/>
      <c r="ID100" s="164"/>
      <c r="IE100" s="164"/>
      <c r="IF100" s="164"/>
      <c r="IG100" s="164"/>
      <c r="IH100" s="164"/>
      <c r="II100" s="164"/>
      <c r="IJ100" s="164"/>
      <c r="IK100" s="164"/>
      <c r="IL100" s="164"/>
      <c r="IM100" s="164"/>
      <c r="IN100" s="164"/>
      <c r="IO100" s="164"/>
      <c r="IP100" s="164"/>
      <c r="IQ100" s="164"/>
      <c r="IR100" s="164"/>
      <c r="IS100" s="164"/>
      <c r="IT100" s="164"/>
      <c r="IU100" s="164"/>
      <c r="IV100" s="164"/>
    </row>
    <row r="101" spans="1:256">
      <c r="A101" s="9" t="s">
        <v>1406</v>
      </c>
      <c r="B101" s="21"/>
      <c r="C101" s="13"/>
      <c r="D101" s="9"/>
      <c r="E101" s="9"/>
      <c r="F101" s="9"/>
      <c r="G101" s="9"/>
      <c r="H101" s="9"/>
      <c r="I101" s="9"/>
    </row>
    <row r="102" spans="1:256">
      <c r="A102" s="9" t="s">
        <v>1011</v>
      </c>
      <c r="B102" s="21"/>
      <c r="C102" s="13"/>
      <c r="D102" s="9"/>
      <c r="E102" s="9"/>
      <c r="F102" s="9"/>
      <c r="G102" s="9"/>
      <c r="H102" s="9"/>
      <c r="I102" s="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</row>
    <row r="103" spans="1:256">
      <c r="A103" s="9" t="s">
        <v>1407</v>
      </c>
      <c r="B103" s="21"/>
      <c r="C103" s="13"/>
      <c r="D103" s="9"/>
      <c r="E103" s="9"/>
      <c r="F103" s="9"/>
      <c r="G103" s="9"/>
      <c r="H103" s="9"/>
      <c r="I103" s="9"/>
    </row>
    <row r="104" spans="1:256">
      <c r="A104" s="9" t="s">
        <v>996</v>
      </c>
      <c r="B104" s="21"/>
      <c r="C104" s="13"/>
      <c r="D104" s="9"/>
      <c r="E104" s="9"/>
      <c r="F104" s="9"/>
      <c r="G104" s="9"/>
      <c r="H104" s="9"/>
      <c r="I104" s="9"/>
    </row>
    <row r="105" spans="1:256" s="12" customFormat="1">
      <c r="A105" s="9" t="s">
        <v>997</v>
      </c>
      <c r="B105" s="21"/>
      <c r="C105" s="13"/>
      <c r="D105" s="9"/>
      <c r="E105" s="9"/>
      <c r="F105" s="9"/>
      <c r="G105" s="9"/>
      <c r="H105" s="9"/>
      <c r="I105" s="9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</row>
    <row r="106" spans="1:256" ht="23.25">
      <c r="A106" s="579" t="s">
        <v>1408</v>
      </c>
      <c r="B106" s="580"/>
      <c r="C106" s="581"/>
      <c r="D106" s="579"/>
      <c r="E106" s="579"/>
      <c r="F106" s="579"/>
      <c r="G106" s="579"/>
      <c r="H106" s="579"/>
      <c r="I106" s="579"/>
    </row>
    <row r="107" spans="1:256">
      <c r="A107" s="9"/>
      <c r="B107" s="13"/>
      <c r="C107" s="13"/>
      <c r="D107" s="9"/>
      <c r="E107" s="9"/>
      <c r="F107" s="9"/>
      <c r="G107" s="9"/>
      <c r="H107" s="9"/>
      <c r="I107" s="9"/>
    </row>
    <row r="108" spans="1:256" ht="23.25">
      <c r="A108" s="211" t="s">
        <v>69</v>
      </c>
      <c r="B108" s="213"/>
      <c r="C108" s="213"/>
      <c r="D108" s="214"/>
      <c r="E108" s="214"/>
      <c r="F108" s="214"/>
      <c r="G108" s="214"/>
      <c r="H108" s="214"/>
      <c r="I108" s="214"/>
    </row>
    <row r="109" spans="1:256" ht="42" customHeight="1">
      <c r="A109" s="27" t="s">
        <v>173</v>
      </c>
      <c r="B109" s="727" t="s">
        <v>178</v>
      </c>
      <c r="C109" s="27" t="s">
        <v>175</v>
      </c>
      <c r="D109" s="27" t="s">
        <v>176</v>
      </c>
      <c r="E109" s="27" t="s">
        <v>172</v>
      </c>
      <c r="F109" s="27" t="s">
        <v>158</v>
      </c>
      <c r="G109" s="27" t="s">
        <v>159</v>
      </c>
      <c r="H109" s="27" t="s">
        <v>160</v>
      </c>
      <c r="I109" s="27" t="s">
        <v>254</v>
      </c>
    </row>
    <row r="110" spans="1:256">
      <c r="A110" s="78"/>
      <c r="B110" s="824" t="s">
        <v>1543</v>
      </c>
      <c r="C110" s="729"/>
      <c r="D110" s="729"/>
      <c r="E110" s="78"/>
      <c r="F110" s="78"/>
      <c r="G110" s="78"/>
      <c r="H110" s="729"/>
      <c r="I110" s="729"/>
    </row>
    <row r="111" spans="1:256" s="163" customFormat="1" ht="23.25">
      <c r="A111" s="720">
        <v>1</v>
      </c>
      <c r="B111" s="718" t="s">
        <v>1544</v>
      </c>
      <c r="C111" s="720" t="s">
        <v>116</v>
      </c>
      <c r="D111" s="720">
        <v>2552</v>
      </c>
      <c r="E111" s="718" t="s">
        <v>1545</v>
      </c>
      <c r="F111" s="718" t="s">
        <v>1546</v>
      </c>
      <c r="G111" s="718" t="s">
        <v>1547</v>
      </c>
      <c r="H111" s="452" t="s">
        <v>1548</v>
      </c>
      <c r="I111" s="720">
        <v>1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</row>
    <row r="112" spans="1:256" ht="57" customHeight="1">
      <c r="A112" s="720">
        <v>2</v>
      </c>
      <c r="B112" s="718" t="s">
        <v>1549</v>
      </c>
      <c r="C112" s="720" t="s">
        <v>116</v>
      </c>
      <c r="D112" s="720" t="s">
        <v>1550</v>
      </c>
      <c r="E112" s="718" t="s">
        <v>1551</v>
      </c>
      <c r="F112" s="718" t="s">
        <v>1552</v>
      </c>
      <c r="G112" s="718" t="s">
        <v>1553</v>
      </c>
      <c r="H112" s="439" t="s">
        <v>1554</v>
      </c>
      <c r="I112" s="720">
        <v>1</v>
      </c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</row>
    <row r="113" spans="1:256" ht="21.75" customHeight="1">
      <c r="A113" s="47"/>
      <c r="B113" s="825" t="s">
        <v>1555</v>
      </c>
      <c r="C113" s="51"/>
      <c r="D113" s="51"/>
      <c r="E113" s="47"/>
      <c r="F113" s="47"/>
      <c r="G113" s="47"/>
      <c r="H113" s="51"/>
      <c r="I113" s="51"/>
    </row>
    <row r="114" spans="1:256" s="174" customFormat="1" ht="57" customHeight="1">
      <c r="A114" s="399">
        <v>3</v>
      </c>
      <c r="B114" s="36" t="s">
        <v>1556</v>
      </c>
      <c r="C114" s="37" t="s">
        <v>1557</v>
      </c>
      <c r="D114" s="37"/>
      <c r="E114" s="36" t="s">
        <v>1558</v>
      </c>
      <c r="F114" s="36" t="s">
        <v>1559</v>
      </c>
      <c r="G114" s="36" t="s">
        <v>1560</v>
      </c>
      <c r="H114" s="611" t="s">
        <v>1561</v>
      </c>
      <c r="I114" s="37">
        <v>1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</row>
    <row r="115" spans="1:256">
      <c r="A115" s="9"/>
      <c r="B115" s="13"/>
      <c r="C115" s="13"/>
      <c r="D115" s="9"/>
      <c r="E115" s="9"/>
      <c r="F115" s="9"/>
      <c r="G115" s="9"/>
      <c r="H115" s="9"/>
      <c r="I115" s="9"/>
    </row>
    <row r="116" spans="1:256">
      <c r="A116" s="9" t="s">
        <v>1563</v>
      </c>
      <c r="B116" s="21"/>
      <c r="C116" s="13"/>
      <c r="D116" s="9"/>
      <c r="E116" s="9"/>
      <c r="F116" s="9"/>
      <c r="G116" s="9"/>
      <c r="H116" s="9"/>
      <c r="I116" s="9"/>
    </row>
    <row r="117" spans="1:256" ht="21" customHeight="1">
      <c r="A117" s="9" t="s">
        <v>2072</v>
      </c>
      <c r="B117" s="21"/>
      <c r="C117" s="13"/>
      <c r="D117" s="9"/>
      <c r="E117" s="9"/>
      <c r="F117" s="9"/>
      <c r="G117" s="9"/>
      <c r="H117" s="9"/>
      <c r="I117" s="9"/>
    </row>
    <row r="118" spans="1:256">
      <c r="A118" s="9" t="s">
        <v>995</v>
      </c>
      <c r="B118" s="21"/>
      <c r="C118" s="13"/>
      <c r="D118" s="9"/>
      <c r="E118" s="9"/>
      <c r="F118" s="9"/>
      <c r="G118" s="9"/>
      <c r="H118" s="9"/>
      <c r="I118" s="9"/>
    </row>
    <row r="119" spans="1:256">
      <c r="A119" s="9" t="s">
        <v>996</v>
      </c>
      <c r="B119" s="21"/>
      <c r="C119" s="13"/>
      <c r="D119" s="9"/>
      <c r="E119" s="9"/>
      <c r="F119" s="9"/>
      <c r="G119" s="9"/>
      <c r="H119" s="9"/>
      <c r="I119" s="9"/>
    </row>
    <row r="120" spans="1:256" ht="21.75" customHeight="1">
      <c r="A120" s="9" t="s">
        <v>997</v>
      </c>
      <c r="B120" s="21"/>
      <c r="C120" s="13"/>
      <c r="D120" s="9"/>
      <c r="E120" s="9"/>
      <c r="F120" s="9"/>
      <c r="G120" s="9"/>
      <c r="H120" s="9"/>
      <c r="I120" s="9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174"/>
      <c r="DH120" s="174"/>
      <c r="DI120" s="174"/>
      <c r="DJ120" s="174"/>
      <c r="DK120" s="174"/>
      <c r="DL120" s="174"/>
      <c r="DM120" s="174"/>
      <c r="DN120" s="174"/>
      <c r="DO120" s="174"/>
      <c r="DP120" s="174"/>
      <c r="DQ120" s="174"/>
      <c r="DR120" s="174"/>
      <c r="DS120" s="174"/>
      <c r="DT120" s="174"/>
      <c r="DU120" s="174"/>
      <c r="DV120" s="174"/>
      <c r="DW120" s="174"/>
      <c r="DX120" s="174"/>
      <c r="DY120" s="174"/>
      <c r="DZ120" s="174"/>
      <c r="EA120" s="174"/>
      <c r="EB120" s="174"/>
      <c r="EC120" s="174"/>
      <c r="ED120" s="174"/>
      <c r="EE120" s="174"/>
      <c r="EF120" s="174"/>
      <c r="EG120" s="174"/>
      <c r="EH120" s="174"/>
      <c r="EI120" s="174"/>
      <c r="EJ120" s="174"/>
      <c r="EK120" s="174"/>
      <c r="EL120" s="174"/>
      <c r="EM120" s="174"/>
      <c r="EN120" s="174"/>
      <c r="EO120" s="174"/>
      <c r="EP120" s="174"/>
      <c r="EQ120" s="174"/>
      <c r="ER120" s="174"/>
      <c r="ES120" s="174"/>
      <c r="ET120" s="174"/>
      <c r="EU120" s="174"/>
      <c r="EV120" s="174"/>
      <c r="EW120" s="174"/>
      <c r="EX120" s="174"/>
      <c r="EY120" s="174"/>
      <c r="EZ120" s="174"/>
      <c r="FA120" s="174"/>
      <c r="FB120" s="174"/>
      <c r="FC120" s="174"/>
      <c r="FD120" s="174"/>
      <c r="FE120" s="174"/>
      <c r="FF120" s="174"/>
      <c r="FG120" s="174"/>
      <c r="FH120" s="174"/>
      <c r="FI120" s="174"/>
      <c r="FJ120" s="174"/>
      <c r="FK120" s="174"/>
      <c r="FL120" s="174"/>
      <c r="FM120" s="174"/>
      <c r="FN120" s="174"/>
      <c r="FO120" s="174"/>
      <c r="FP120" s="174"/>
      <c r="FQ120" s="174"/>
      <c r="FR120" s="174"/>
      <c r="FS120" s="174"/>
      <c r="FT120" s="174"/>
      <c r="FU120" s="174"/>
      <c r="FV120" s="174"/>
      <c r="FW120" s="174"/>
      <c r="FX120" s="174"/>
      <c r="FY120" s="174"/>
      <c r="FZ120" s="174"/>
      <c r="GA120" s="174"/>
      <c r="GB120" s="174"/>
      <c r="GC120" s="174"/>
      <c r="GD120" s="174"/>
      <c r="GE120" s="174"/>
      <c r="GF120" s="174"/>
      <c r="GG120" s="174"/>
      <c r="GH120" s="174"/>
      <c r="GI120" s="174"/>
      <c r="GJ120" s="174"/>
      <c r="GK120" s="174"/>
      <c r="GL120" s="174"/>
      <c r="GM120" s="174"/>
      <c r="GN120" s="174"/>
      <c r="GO120" s="174"/>
      <c r="GP120" s="174"/>
      <c r="GQ120" s="174"/>
      <c r="GR120" s="174"/>
      <c r="GS120" s="174"/>
      <c r="GT120" s="174"/>
      <c r="GU120" s="174"/>
      <c r="GV120" s="174"/>
      <c r="GW120" s="174"/>
      <c r="GX120" s="174"/>
      <c r="GY120" s="174"/>
      <c r="GZ120" s="174"/>
      <c r="HA120" s="174"/>
      <c r="HB120" s="174"/>
      <c r="HC120" s="174"/>
      <c r="HD120" s="174"/>
      <c r="HE120" s="174"/>
      <c r="HF120" s="174"/>
      <c r="HG120" s="174"/>
      <c r="HH120" s="174"/>
      <c r="HI120" s="174"/>
      <c r="HJ120" s="174"/>
      <c r="HK120" s="174"/>
      <c r="HL120" s="174"/>
      <c r="HM120" s="174"/>
      <c r="HN120" s="174"/>
      <c r="HO120" s="174"/>
      <c r="HP120" s="174"/>
      <c r="HQ120" s="174"/>
      <c r="HR120" s="174"/>
      <c r="HS120" s="174"/>
      <c r="HT120" s="174"/>
      <c r="HU120" s="174"/>
      <c r="HV120" s="174"/>
      <c r="HW120" s="174"/>
      <c r="HX120" s="174"/>
      <c r="HY120" s="174"/>
      <c r="HZ120" s="174"/>
      <c r="IA120" s="174"/>
      <c r="IB120" s="174"/>
      <c r="IC120" s="174"/>
      <c r="ID120" s="174"/>
      <c r="IE120" s="174"/>
      <c r="IF120" s="174"/>
      <c r="IG120" s="174"/>
      <c r="IH120" s="174"/>
      <c r="II120" s="174"/>
      <c r="IJ120" s="174"/>
      <c r="IK120" s="174"/>
      <c r="IL120" s="174"/>
      <c r="IM120" s="174"/>
      <c r="IN120" s="174"/>
      <c r="IO120" s="174"/>
      <c r="IP120" s="174"/>
      <c r="IQ120" s="174"/>
      <c r="IR120" s="174"/>
      <c r="IS120" s="174"/>
      <c r="IT120" s="174"/>
      <c r="IU120" s="174"/>
      <c r="IV120" s="174"/>
    </row>
    <row r="121" spans="1:256" ht="23.25">
      <c r="A121" s="579" t="s">
        <v>1564</v>
      </c>
      <c r="B121" s="580"/>
      <c r="C121" s="581"/>
      <c r="D121" s="579"/>
      <c r="E121" s="579"/>
      <c r="F121" s="579"/>
      <c r="G121" s="579"/>
      <c r="H121" s="579"/>
      <c r="I121" s="579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163"/>
      <c r="BT121" s="163"/>
      <c r="BU121" s="163"/>
      <c r="BV121" s="163"/>
      <c r="BW121" s="163"/>
      <c r="BX121" s="163"/>
      <c r="BY121" s="163"/>
      <c r="BZ121" s="163"/>
      <c r="CA121" s="163"/>
      <c r="CB121" s="163"/>
      <c r="CC121" s="163"/>
      <c r="CD121" s="163"/>
      <c r="CE121" s="163"/>
      <c r="CF121" s="163"/>
      <c r="CG121" s="163"/>
      <c r="CH121" s="163"/>
      <c r="CI121" s="163"/>
      <c r="CJ121" s="163"/>
      <c r="CK121" s="163"/>
      <c r="CL121" s="163"/>
      <c r="CM121" s="163"/>
      <c r="CN121" s="163"/>
      <c r="CO121" s="163"/>
      <c r="CP121" s="163"/>
      <c r="CQ121" s="163"/>
      <c r="CR121" s="163"/>
      <c r="CS121" s="163"/>
      <c r="CT121" s="163"/>
      <c r="CU121" s="163"/>
      <c r="CV121" s="163"/>
      <c r="CW121" s="163"/>
      <c r="CX121" s="163"/>
      <c r="CY121" s="163"/>
      <c r="CZ121" s="163"/>
      <c r="DA121" s="163"/>
      <c r="DB121" s="163"/>
      <c r="DC121" s="163"/>
      <c r="DD121" s="163"/>
      <c r="DE121" s="163"/>
      <c r="DF121" s="163"/>
      <c r="DG121" s="163"/>
      <c r="DH121" s="163"/>
      <c r="DI121" s="163"/>
      <c r="DJ121" s="163"/>
      <c r="DK121" s="163"/>
      <c r="DL121" s="163"/>
      <c r="DM121" s="163"/>
      <c r="DN121" s="163"/>
      <c r="DO121" s="163"/>
      <c r="DP121" s="163"/>
      <c r="DQ121" s="163"/>
      <c r="DR121" s="163"/>
      <c r="DS121" s="163"/>
      <c r="DT121" s="163"/>
      <c r="DU121" s="163"/>
      <c r="DV121" s="163"/>
      <c r="DW121" s="163"/>
      <c r="DX121" s="163"/>
      <c r="DY121" s="163"/>
      <c r="DZ121" s="163"/>
      <c r="EA121" s="163"/>
      <c r="EB121" s="163"/>
      <c r="EC121" s="163"/>
      <c r="ED121" s="163"/>
      <c r="EE121" s="163"/>
      <c r="EF121" s="163"/>
      <c r="EG121" s="163"/>
      <c r="EH121" s="163"/>
      <c r="EI121" s="163"/>
      <c r="EJ121" s="163"/>
      <c r="EK121" s="163"/>
      <c r="EL121" s="163"/>
      <c r="EM121" s="163"/>
      <c r="EN121" s="163"/>
      <c r="EO121" s="163"/>
      <c r="EP121" s="163"/>
      <c r="EQ121" s="163"/>
      <c r="ER121" s="163"/>
      <c r="ES121" s="163"/>
      <c r="ET121" s="163"/>
      <c r="EU121" s="163"/>
      <c r="EV121" s="163"/>
      <c r="EW121" s="163"/>
      <c r="EX121" s="163"/>
      <c r="EY121" s="163"/>
      <c r="EZ121" s="163"/>
      <c r="FA121" s="163"/>
      <c r="FB121" s="163"/>
      <c r="FC121" s="163"/>
      <c r="FD121" s="163"/>
      <c r="FE121" s="163"/>
      <c r="FF121" s="163"/>
      <c r="FG121" s="163"/>
      <c r="FH121" s="163"/>
      <c r="FI121" s="163"/>
      <c r="FJ121" s="163"/>
      <c r="FK121" s="163"/>
      <c r="FL121" s="163"/>
      <c r="FM121" s="163"/>
      <c r="FN121" s="163"/>
      <c r="FO121" s="163"/>
      <c r="FP121" s="163"/>
      <c r="FQ121" s="163"/>
      <c r="FR121" s="163"/>
      <c r="FS121" s="163"/>
      <c r="FT121" s="163"/>
      <c r="FU121" s="163"/>
      <c r="FV121" s="163"/>
      <c r="FW121" s="163"/>
      <c r="FX121" s="163"/>
      <c r="FY121" s="163"/>
      <c r="FZ121" s="163"/>
      <c r="GA121" s="163"/>
      <c r="GB121" s="163"/>
      <c r="GC121" s="163"/>
      <c r="GD121" s="163"/>
      <c r="GE121" s="163"/>
      <c r="GF121" s="163"/>
      <c r="GG121" s="163"/>
      <c r="GH121" s="163"/>
      <c r="GI121" s="163"/>
      <c r="GJ121" s="163"/>
      <c r="GK121" s="163"/>
      <c r="GL121" s="163"/>
      <c r="GM121" s="163"/>
      <c r="GN121" s="163"/>
      <c r="GO121" s="163"/>
      <c r="GP121" s="163"/>
      <c r="GQ121" s="163"/>
      <c r="GR121" s="163"/>
      <c r="GS121" s="163"/>
      <c r="GT121" s="163"/>
      <c r="GU121" s="163"/>
      <c r="GV121" s="163"/>
      <c r="GW121" s="163"/>
      <c r="GX121" s="163"/>
      <c r="GY121" s="163"/>
      <c r="GZ121" s="163"/>
      <c r="HA121" s="163"/>
      <c r="HB121" s="163"/>
      <c r="HC121" s="163"/>
      <c r="HD121" s="163"/>
      <c r="HE121" s="163"/>
      <c r="HF121" s="163"/>
      <c r="HG121" s="163"/>
      <c r="HH121" s="163"/>
      <c r="HI121" s="163"/>
      <c r="HJ121" s="163"/>
      <c r="HK121" s="163"/>
      <c r="HL121" s="163"/>
      <c r="HM121" s="163"/>
      <c r="HN121" s="163"/>
      <c r="HO121" s="163"/>
      <c r="HP121" s="163"/>
      <c r="HQ121" s="163"/>
      <c r="HR121" s="163"/>
      <c r="HS121" s="163"/>
      <c r="HT121" s="163"/>
      <c r="HU121" s="163"/>
      <c r="HV121" s="163"/>
      <c r="HW121" s="163"/>
      <c r="HX121" s="163"/>
      <c r="HY121" s="163"/>
      <c r="HZ121" s="163"/>
      <c r="IA121" s="163"/>
      <c r="IB121" s="163"/>
      <c r="IC121" s="163"/>
      <c r="ID121" s="163"/>
      <c r="IE121" s="163"/>
      <c r="IF121" s="163"/>
      <c r="IG121" s="163"/>
      <c r="IH121" s="163"/>
      <c r="II121" s="163"/>
      <c r="IJ121" s="163"/>
      <c r="IK121" s="163"/>
      <c r="IL121" s="163"/>
      <c r="IM121" s="163"/>
      <c r="IN121" s="163"/>
      <c r="IO121" s="163"/>
      <c r="IP121" s="163"/>
      <c r="IQ121" s="163"/>
      <c r="IR121" s="163"/>
      <c r="IS121" s="163"/>
      <c r="IT121" s="163"/>
      <c r="IU121" s="163"/>
      <c r="IV121" s="163"/>
    </row>
    <row r="122" spans="1:256">
      <c r="A122" s="9"/>
      <c r="B122" s="21"/>
      <c r="C122" s="13"/>
      <c r="D122" s="9"/>
      <c r="E122" s="9"/>
      <c r="F122" s="9"/>
      <c r="G122" s="9"/>
      <c r="H122" s="9"/>
      <c r="I122" s="9"/>
    </row>
    <row r="123" spans="1:256" ht="23.25">
      <c r="A123" s="211" t="s">
        <v>452</v>
      </c>
      <c r="B123" s="213"/>
      <c r="C123" s="213"/>
      <c r="D123" s="214"/>
      <c r="E123" s="214"/>
      <c r="F123" s="214"/>
      <c r="G123" s="214"/>
      <c r="H123" s="214"/>
      <c r="I123" s="214"/>
    </row>
    <row r="124" spans="1:256" ht="40.5" customHeight="1">
      <c r="A124" s="27" t="s">
        <v>173</v>
      </c>
      <c r="B124" s="98" t="s">
        <v>178</v>
      </c>
      <c r="C124" s="27" t="s">
        <v>175</v>
      </c>
      <c r="D124" s="27" t="s">
        <v>176</v>
      </c>
      <c r="E124" s="27" t="s">
        <v>172</v>
      </c>
      <c r="F124" s="27" t="s">
        <v>158</v>
      </c>
      <c r="G124" s="27" t="s">
        <v>159</v>
      </c>
      <c r="H124" s="40" t="s">
        <v>160</v>
      </c>
      <c r="I124" s="27" t="s">
        <v>254</v>
      </c>
    </row>
    <row r="125" spans="1:256" ht="42.75" customHeight="1">
      <c r="A125" s="143">
        <v>1</v>
      </c>
      <c r="B125" s="144" t="s">
        <v>446</v>
      </c>
      <c r="C125" s="32" t="s">
        <v>453</v>
      </c>
      <c r="D125" s="143" t="s">
        <v>1</v>
      </c>
      <c r="E125" s="144" t="s">
        <v>447</v>
      </c>
      <c r="F125" s="144" t="s">
        <v>448</v>
      </c>
      <c r="G125" s="144" t="s">
        <v>449</v>
      </c>
      <c r="H125" s="144" t="s">
        <v>450</v>
      </c>
      <c r="I125" s="143">
        <v>3</v>
      </c>
    </row>
    <row r="126" spans="1:256" ht="42" customHeight="1">
      <c r="A126" s="323">
        <v>2</v>
      </c>
      <c r="B126" s="141" t="s">
        <v>451</v>
      </c>
      <c r="C126" s="94" t="s">
        <v>454</v>
      </c>
      <c r="D126" s="142" t="s">
        <v>1</v>
      </c>
      <c r="E126" s="36" t="s">
        <v>455</v>
      </c>
      <c r="F126" s="141" t="s">
        <v>67</v>
      </c>
      <c r="G126" s="36" t="s">
        <v>456</v>
      </c>
      <c r="H126" s="141" t="s">
        <v>450</v>
      </c>
      <c r="I126" s="142">
        <v>1</v>
      </c>
    </row>
    <row r="128" spans="1:256">
      <c r="A128" s="9" t="s">
        <v>999</v>
      </c>
      <c r="B128" s="21"/>
      <c r="C128" s="13"/>
      <c r="D128" s="9"/>
      <c r="E128" s="9"/>
      <c r="F128" s="9"/>
      <c r="G128" s="9"/>
      <c r="H128" s="9"/>
      <c r="I128" s="9"/>
    </row>
    <row r="129" spans="1:256">
      <c r="A129" s="9" t="s">
        <v>1000</v>
      </c>
      <c r="B129" s="21"/>
      <c r="C129" s="13"/>
      <c r="D129" s="9"/>
      <c r="E129" s="9"/>
      <c r="F129" s="9"/>
      <c r="G129" s="9"/>
      <c r="H129" s="9"/>
      <c r="I129" s="9"/>
    </row>
    <row r="130" spans="1:256" s="164" customFormat="1" ht="22.5">
      <c r="A130" s="9" t="s">
        <v>1001</v>
      </c>
      <c r="B130" s="21"/>
      <c r="C130" s="13"/>
      <c r="D130" s="9"/>
      <c r="E130" s="9"/>
      <c r="F130" s="9"/>
      <c r="G130" s="9"/>
      <c r="H130" s="9"/>
      <c r="I130" s="9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</row>
    <row r="131" spans="1:256">
      <c r="A131" s="9" t="s">
        <v>1002</v>
      </c>
      <c r="B131" s="21"/>
      <c r="C131" s="13"/>
      <c r="D131" s="9"/>
      <c r="E131" s="9"/>
      <c r="F131" s="9"/>
      <c r="G131" s="9"/>
      <c r="H131" s="9"/>
      <c r="I131" s="9"/>
    </row>
    <row r="132" spans="1:256">
      <c r="A132" s="9" t="s">
        <v>1003</v>
      </c>
      <c r="B132" s="21"/>
      <c r="C132" s="13"/>
      <c r="D132" s="9"/>
      <c r="E132" s="9"/>
      <c r="F132" s="9"/>
      <c r="G132" s="9"/>
      <c r="H132" s="9"/>
      <c r="I132" s="9"/>
    </row>
    <row r="133" spans="1:256" ht="23.25">
      <c r="A133" s="579" t="s">
        <v>1004</v>
      </c>
      <c r="B133" s="582"/>
      <c r="C133" s="583"/>
      <c r="D133" s="584"/>
      <c r="E133" s="584"/>
      <c r="F133" s="584"/>
      <c r="G133" s="584"/>
      <c r="H133" s="584"/>
      <c r="I133" s="584"/>
    </row>
    <row r="134" spans="1:256">
      <c r="A134" s="9"/>
      <c r="B134" s="21"/>
      <c r="C134" s="13"/>
      <c r="D134" s="9"/>
      <c r="E134" s="9"/>
      <c r="F134" s="9"/>
      <c r="G134" s="9"/>
      <c r="H134" s="9"/>
      <c r="I134" s="9"/>
    </row>
    <row r="135" spans="1:256" ht="23.25">
      <c r="A135" s="211" t="s">
        <v>226</v>
      </c>
      <c r="B135" s="213"/>
      <c r="C135" s="213"/>
      <c r="D135" s="214"/>
      <c r="E135" s="214"/>
      <c r="F135" s="214"/>
      <c r="G135" s="214"/>
      <c r="H135" s="214"/>
      <c r="I135" s="214"/>
    </row>
    <row r="136" spans="1:256" ht="41.25" customHeight="1">
      <c r="A136" s="27" t="s">
        <v>173</v>
      </c>
      <c r="B136" s="98" t="s">
        <v>178</v>
      </c>
      <c r="C136" s="1166" t="s">
        <v>175</v>
      </c>
      <c r="D136" s="1166" t="s">
        <v>176</v>
      </c>
      <c r="E136" s="27" t="s">
        <v>172</v>
      </c>
      <c r="F136" s="27" t="s">
        <v>158</v>
      </c>
      <c r="G136" s="27" t="s">
        <v>159</v>
      </c>
      <c r="H136" s="40" t="s">
        <v>160</v>
      </c>
      <c r="I136" s="27" t="s">
        <v>254</v>
      </c>
    </row>
    <row r="137" spans="1:256" ht="30.75" customHeight="1">
      <c r="A137" s="101">
        <v>1</v>
      </c>
      <c r="B137" s="405" t="s">
        <v>2328</v>
      </c>
      <c r="C137" s="1183" t="s">
        <v>1425</v>
      </c>
      <c r="D137" s="1183" t="s">
        <v>1</v>
      </c>
      <c r="E137" s="1185" t="s">
        <v>2329</v>
      </c>
      <c r="F137" s="1185" t="s">
        <v>2330</v>
      </c>
      <c r="G137" s="1185" t="s">
        <v>2331</v>
      </c>
      <c r="H137" s="1183" t="s">
        <v>2332</v>
      </c>
      <c r="I137" s="1183">
        <v>1</v>
      </c>
    </row>
    <row r="138" spans="1:256" ht="26.25" customHeight="1">
      <c r="A138" s="101">
        <v>2</v>
      </c>
      <c r="B138" s="405" t="s">
        <v>2333</v>
      </c>
      <c r="C138" s="1190"/>
      <c r="D138" s="1194"/>
      <c r="E138" s="1195"/>
      <c r="F138" s="1195"/>
      <c r="G138" s="1195"/>
      <c r="H138" s="1190"/>
      <c r="I138" s="1190"/>
    </row>
    <row r="139" spans="1:256" ht="42" customHeight="1">
      <c r="A139" s="101">
        <v>3</v>
      </c>
      <c r="B139" s="405" t="s">
        <v>2334</v>
      </c>
      <c r="C139" s="101" t="s">
        <v>2393</v>
      </c>
      <c r="D139" s="522" t="s">
        <v>225</v>
      </c>
      <c r="E139" s="405" t="s">
        <v>2335</v>
      </c>
      <c r="F139" s="405" t="s">
        <v>2336</v>
      </c>
      <c r="G139" s="405" t="s">
        <v>2337</v>
      </c>
      <c r="H139" s="101" t="s">
        <v>2338</v>
      </c>
      <c r="I139" s="101">
        <v>5</v>
      </c>
    </row>
    <row r="140" spans="1:256" ht="33.75" customHeight="1">
      <c r="A140" s="101">
        <v>4</v>
      </c>
      <c r="B140" s="405" t="s">
        <v>2339</v>
      </c>
      <c r="C140" s="1183" t="s">
        <v>1437</v>
      </c>
      <c r="D140" s="1192" t="s">
        <v>225</v>
      </c>
      <c r="E140" s="1185" t="s">
        <v>2340</v>
      </c>
      <c r="F140" s="1185" t="s">
        <v>2341</v>
      </c>
      <c r="G140" s="1185" t="s">
        <v>2342</v>
      </c>
      <c r="H140" s="1183" t="s">
        <v>2343</v>
      </c>
      <c r="I140" s="1183">
        <v>1</v>
      </c>
    </row>
    <row r="141" spans="1:256" ht="20.25" customHeight="1">
      <c r="A141" s="101">
        <v>5</v>
      </c>
      <c r="B141" s="405" t="s">
        <v>2344</v>
      </c>
      <c r="C141" s="1184"/>
      <c r="D141" s="1193"/>
      <c r="E141" s="1186"/>
      <c r="F141" s="1186"/>
      <c r="G141" s="1186"/>
      <c r="H141" s="1184"/>
      <c r="I141" s="1184"/>
    </row>
    <row r="142" spans="1:256" ht="21" customHeight="1">
      <c r="A142" s="101">
        <v>6</v>
      </c>
      <c r="B142" s="405" t="s">
        <v>2345</v>
      </c>
      <c r="C142" s="1190"/>
      <c r="D142" s="1194"/>
      <c r="E142" s="1195"/>
      <c r="F142" s="1195"/>
      <c r="G142" s="1195"/>
      <c r="H142" s="1190"/>
      <c r="I142" s="1190"/>
    </row>
    <row r="143" spans="1:256" ht="21.75" customHeight="1">
      <c r="A143" s="101">
        <v>7</v>
      </c>
      <c r="B143" s="405" t="s">
        <v>2346</v>
      </c>
      <c r="C143" s="1183" t="s">
        <v>1437</v>
      </c>
      <c r="D143" s="1192" t="s">
        <v>225</v>
      </c>
      <c r="E143" s="1185" t="s">
        <v>2340</v>
      </c>
      <c r="F143" s="1185" t="s">
        <v>2341</v>
      </c>
      <c r="G143" s="1185" t="s">
        <v>2342</v>
      </c>
      <c r="H143" s="1183" t="s">
        <v>2343</v>
      </c>
      <c r="I143" s="1183">
        <v>1</v>
      </c>
    </row>
    <row r="144" spans="1:256" ht="21" customHeight="1">
      <c r="A144" s="101">
        <v>8</v>
      </c>
      <c r="B144" s="405" t="s">
        <v>2347</v>
      </c>
      <c r="C144" s="1184"/>
      <c r="D144" s="1193"/>
      <c r="E144" s="1186"/>
      <c r="F144" s="1186"/>
      <c r="G144" s="1186"/>
      <c r="H144" s="1184"/>
      <c r="I144" s="1184"/>
    </row>
    <row r="145" spans="1:9" ht="21" customHeight="1">
      <c r="A145" s="101">
        <v>9</v>
      </c>
      <c r="B145" s="405" t="s">
        <v>2348</v>
      </c>
      <c r="C145" s="1184"/>
      <c r="D145" s="1193"/>
      <c r="E145" s="1186"/>
      <c r="F145" s="1186"/>
      <c r="G145" s="1186"/>
      <c r="H145" s="1184"/>
      <c r="I145" s="1184"/>
    </row>
    <row r="146" spans="1:9" ht="21" customHeight="1">
      <c r="A146" s="101">
        <v>10</v>
      </c>
      <c r="B146" s="405" t="s">
        <v>2349</v>
      </c>
      <c r="C146" s="1184"/>
      <c r="D146" s="1193"/>
      <c r="E146" s="1186"/>
      <c r="F146" s="1186"/>
      <c r="G146" s="1186"/>
      <c r="H146" s="1184"/>
      <c r="I146" s="1184"/>
    </row>
    <row r="147" spans="1:9" ht="20.25" customHeight="1">
      <c r="A147" s="101">
        <v>11</v>
      </c>
      <c r="B147" s="405" t="s">
        <v>2350</v>
      </c>
      <c r="C147" s="1190"/>
      <c r="D147" s="1194"/>
      <c r="E147" s="1195"/>
      <c r="F147" s="1195"/>
      <c r="G147" s="1195"/>
      <c r="H147" s="1190"/>
      <c r="I147" s="1190"/>
    </row>
    <row r="148" spans="1:9" ht="20.25" customHeight="1">
      <c r="A148" s="101">
        <v>12</v>
      </c>
      <c r="B148" s="532" t="s">
        <v>2351</v>
      </c>
      <c r="C148" s="1183" t="s">
        <v>1425</v>
      </c>
      <c r="D148" s="1192">
        <v>2553</v>
      </c>
      <c r="E148" s="1185" t="s">
        <v>2352</v>
      </c>
      <c r="F148" s="1185" t="s">
        <v>2353</v>
      </c>
      <c r="G148" s="1185" t="s">
        <v>2354</v>
      </c>
      <c r="H148" s="1183" t="s">
        <v>2355</v>
      </c>
      <c r="I148" s="1183">
        <v>1</v>
      </c>
    </row>
    <row r="149" spans="1:9" ht="20.25" customHeight="1">
      <c r="A149" s="101">
        <v>13</v>
      </c>
      <c r="B149" s="532" t="s">
        <v>2356</v>
      </c>
      <c r="C149" s="1184"/>
      <c r="D149" s="1193"/>
      <c r="E149" s="1186"/>
      <c r="F149" s="1186"/>
      <c r="G149" s="1186"/>
      <c r="H149" s="1184"/>
      <c r="I149" s="1184"/>
    </row>
    <row r="150" spans="1:9" ht="20.25" customHeight="1">
      <c r="A150" s="101">
        <v>14</v>
      </c>
      <c r="B150" s="532" t="s">
        <v>2357</v>
      </c>
      <c r="C150" s="1184"/>
      <c r="D150" s="1193"/>
      <c r="E150" s="1186"/>
      <c r="F150" s="1186"/>
      <c r="G150" s="1186"/>
      <c r="H150" s="1184"/>
      <c r="I150" s="1184"/>
    </row>
    <row r="151" spans="1:9" ht="20.25" customHeight="1">
      <c r="A151" s="101">
        <v>15</v>
      </c>
      <c r="B151" s="532" t="s">
        <v>2358</v>
      </c>
      <c r="C151" s="1184"/>
      <c r="D151" s="1193"/>
      <c r="E151" s="1186"/>
      <c r="F151" s="1186"/>
      <c r="G151" s="1186"/>
      <c r="H151" s="1184"/>
      <c r="I151" s="1184"/>
    </row>
    <row r="152" spans="1:9">
      <c r="A152" s="101">
        <v>16</v>
      </c>
      <c r="B152" s="405" t="s">
        <v>2359</v>
      </c>
      <c r="C152" s="1190"/>
      <c r="D152" s="1194"/>
      <c r="E152" s="1195"/>
      <c r="F152" s="1195"/>
      <c r="G152" s="1195"/>
      <c r="H152" s="1190"/>
      <c r="I152" s="1190"/>
    </row>
    <row r="153" spans="1:9" ht="20.25" customHeight="1">
      <c r="A153" s="1175">
        <v>17</v>
      </c>
      <c r="B153" s="1176" t="s">
        <v>2360</v>
      </c>
      <c r="C153" s="1189" t="s">
        <v>1425</v>
      </c>
      <c r="D153" s="1183"/>
      <c r="E153" s="1191" t="s">
        <v>2361</v>
      </c>
      <c r="F153" s="1191" t="s">
        <v>2362</v>
      </c>
      <c r="G153" s="1191" t="s">
        <v>2363</v>
      </c>
      <c r="H153" s="1189" t="s">
        <v>2364</v>
      </c>
      <c r="I153" s="1189">
        <v>1</v>
      </c>
    </row>
    <row r="154" spans="1:9">
      <c r="A154" s="1175">
        <v>18</v>
      </c>
      <c r="B154" s="1176" t="s">
        <v>2365</v>
      </c>
      <c r="C154" s="1189"/>
      <c r="D154" s="1184"/>
      <c r="E154" s="1191"/>
      <c r="F154" s="1191"/>
      <c r="G154" s="1191"/>
      <c r="H154" s="1189"/>
      <c r="I154" s="1189"/>
    </row>
    <row r="155" spans="1:9">
      <c r="A155" s="1175">
        <v>19</v>
      </c>
      <c r="B155" s="1176" t="s">
        <v>2366</v>
      </c>
      <c r="C155" s="1189"/>
      <c r="D155" s="1184"/>
      <c r="E155" s="1191"/>
      <c r="F155" s="1191"/>
      <c r="G155" s="1191"/>
      <c r="H155" s="1189"/>
      <c r="I155" s="1189"/>
    </row>
    <row r="156" spans="1:9">
      <c r="A156" s="1175">
        <v>20</v>
      </c>
      <c r="B156" s="1176" t="s">
        <v>2367</v>
      </c>
      <c r="C156" s="1189"/>
      <c r="D156" s="1184"/>
      <c r="E156" s="1191"/>
      <c r="F156" s="1191"/>
      <c r="G156" s="1191"/>
      <c r="H156" s="1189"/>
      <c r="I156" s="1189"/>
    </row>
    <row r="157" spans="1:9">
      <c r="A157" s="1175">
        <v>21</v>
      </c>
      <c r="B157" s="1176" t="s">
        <v>2368</v>
      </c>
      <c r="C157" s="1189"/>
      <c r="D157" s="1190"/>
      <c r="E157" s="1191"/>
      <c r="F157" s="1191"/>
      <c r="G157" s="1191"/>
      <c r="H157" s="1189"/>
      <c r="I157" s="1189"/>
    </row>
    <row r="158" spans="1:9" ht="37.5" customHeight="1">
      <c r="A158" s="1166" t="s">
        <v>173</v>
      </c>
      <c r="B158" s="1167" t="s">
        <v>178</v>
      </c>
      <c r="C158" s="1166" t="s">
        <v>175</v>
      </c>
      <c r="D158" s="1166" t="s">
        <v>176</v>
      </c>
      <c r="E158" s="1166" t="s">
        <v>172</v>
      </c>
      <c r="F158" s="1166" t="s">
        <v>158</v>
      </c>
      <c r="G158" s="1166" t="s">
        <v>159</v>
      </c>
      <c r="H158" s="1168" t="s">
        <v>160</v>
      </c>
      <c r="I158" s="1166" t="s">
        <v>254</v>
      </c>
    </row>
    <row r="159" spans="1:9" ht="18.75" customHeight="1">
      <c r="A159" s="101">
        <v>22</v>
      </c>
      <c r="B159" s="405" t="s">
        <v>2369</v>
      </c>
      <c r="C159" s="1189" t="s">
        <v>2370</v>
      </c>
      <c r="D159" s="1183"/>
      <c r="E159" s="1191" t="s">
        <v>2371</v>
      </c>
      <c r="F159" s="1191" t="s">
        <v>2372</v>
      </c>
      <c r="G159" s="1191" t="s">
        <v>2373</v>
      </c>
      <c r="H159" s="1187">
        <v>19242</v>
      </c>
      <c r="I159" s="1183">
        <v>1</v>
      </c>
    </row>
    <row r="160" spans="1:9">
      <c r="A160" s="101">
        <v>23</v>
      </c>
      <c r="B160" s="405" t="s">
        <v>2374</v>
      </c>
      <c r="C160" s="1189"/>
      <c r="D160" s="1184"/>
      <c r="E160" s="1191"/>
      <c r="F160" s="1191"/>
      <c r="G160" s="1191"/>
      <c r="H160" s="1187"/>
      <c r="I160" s="1184"/>
    </row>
    <row r="161" spans="1:9" ht="16.5" customHeight="1">
      <c r="A161" s="101">
        <v>24</v>
      </c>
      <c r="B161" s="405" t="s">
        <v>2375</v>
      </c>
      <c r="C161" s="1189"/>
      <c r="D161" s="1184"/>
      <c r="E161" s="1191"/>
      <c r="F161" s="1191"/>
      <c r="G161" s="1191"/>
      <c r="H161" s="1187"/>
      <c r="I161" s="1184"/>
    </row>
    <row r="162" spans="1:9" s="2" customFormat="1" ht="18.75" customHeight="1">
      <c r="A162" s="101">
        <v>25</v>
      </c>
      <c r="B162" s="405" t="s">
        <v>2376</v>
      </c>
      <c r="C162" s="1189"/>
      <c r="D162" s="1184"/>
      <c r="E162" s="1191"/>
      <c r="F162" s="1191"/>
      <c r="G162" s="1191"/>
      <c r="H162" s="1187"/>
      <c r="I162" s="1184"/>
    </row>
    <row r="163" spans="1:9" s="2" customFormat="1" ht="18.75" customHeight="1">
      <c r="A163" s="101">
        <v>26</v>
      </c>
      <c r="B163" s="405" t="s">
        <v>2377</v>
      </c>
      <c r="C163" s="1189"/>
      <c r="D163" s="1190"/>
      <c r="E163" s="1191"/>
      <c r="F163" s="1191"/>
      <c r="G163" s="1191"/>
      <c r="H163" s="1187"/>
      <c r="I163" s="1190"/>
    </row>
    <row r="164" spans="1:9" s="2" customFormat="1" ht="18.75" customHeight="1">
      <c r="A164" s="101">
        <v>27</v>
      </c>
      <c r="B164" s="532" t="s">
        <v>2378</v>
      </c>
      <c r="C164" s="1183" t="s">
        <v>2370</v>
      </c>
      <c r="D164" s="1183"/>
      <c r="E164" s="1185" t="s">
        <v>2379</v>
      </c>
      <c r="F164" s="1185" t="s">
        <v>2380</v>
      </c>
      <c r="G164" s="1185" t="s">
        <v>2373</v>
      </c>
      <c r="H164" s="1187">
        <v>19242</v>
      </c>
      <c r="I164" s="1183">
        <v>1</v>
      </c>
    </row>
    <row r="165" spans="1:9" s="2" customFormat="1" ht="18.75" customHeight="1">
      <c r="A165" s="101">
        <v>28</v>
      </c>
      <c r="B165" s="46" t="s">
        <v>2381</v>
      </c>
      <c r="C165" s="1184"/>
      <c r="D165" s="1184"/>
      <c r="E165" s="1186"/>
      <c r="F165" s="1186"/>
      <c r="G165" s="1186"/>
      <c r="H165" s="1187"/>
      <c r="I165" s="1184"/>
    </row>
    <row r="166" spans="1:9" s="2" customFormat="1" ht="18.75" customHeight="1">
      <c r="A166" s="101">
        <v>29</v>
      </c>
      <c r="B166" s="46" t="s">
        <v>2382</v>
      </c>
      <c r="C166" s="1184"/>
      <c r="D166" s="1184"/>
      <c r="E166" s="1186"/>
      <c r="F166" s="1186"/>
      <c r="G166" s="1186"/>
      <c r="H166" s="1187"/>
      <c r="I166" s="1184"/>
    </row>
    <row r="167" spans="1:9" s="2" customFormat="1" ht="18.75" customHeight="1">
      <c r="A167" s="101">
        <v>30</v>
      </c>
      <c r="B167" s="46" t="s">
        <v>2383</v>
      </c>
      <c r="C167" s="1184"/>
      <c r="D167" s="1184"/>
      <c r="E167" s="1186"/>
      <c r="F167" s="1186"/>
      <c r="G167" s="1186"/>
      <c r="H167" s="1187"/>
      <c r="I167" s="1184"/>
    </row>
    <row r="168" spans="1:9" s="2" customFormat="1" ht="18.75" customHeight="1">
      <c r="A168" s="101">
        <v>31</v>
      </c>
      <c r="B168" s="1157" t="s">
        <v>2384</v>
      </c>
      <c r="C168" s="1184"/>
      <c r="D168" s="1184"/>
      <c r="E168" s="1186"/>
      <c r="F168" s="1186"/>
      <c r="G168" s="1186"/>
      <c r="H168" s="1188"/>
      <c r="I168" s="1184"/>
    </row>
    <row r="169" spans="1:9" ht="18.75" customHeight="1">
      <c r="A169" s="101">
        <v>32</v>
      </c>
      <c r="B169" s="405" t="s">
        <v>2385</v>
      </c>
      <c r="C169" s="1160" t="s">
        <v>1445</v>
      </c>
      <c r="D169" s="1160"/>
      <c r="E169" s="1223" t="s">
        <v>2386</v>
      </c>
      <c r="F169" s="1223" t="s">
        <v>2387</v>
      </c>
      <c r="G169" s="1162" t="s">
        <v>721</v>
      </c>
      <c r="H169" s="338">
        <v>238635</v>
      </c>
      <c r="I169" s="1160">
        <v>1</v>
      </c>
    </row>
    <row r="170" spans="1:9">
      <c r="A170" s="101">
        <v>33</v>
      </c>
      <c r="B170" s="405" t="s">
        <v>2388</v>
      </c>
      <c r="C170" s="1161"/>
      <c r="D170" s="1161"/>
      <c r="E170" s="1217"/>
      <c r="F170" s="1217"/>
      <c r="G170" s="1158"/>
      <c r="H170" s="1161"/>
      <c r="I170" s="1161"/>
    </row>
    <row r="171" spans="1:9">
      <c r="A171" s="101">
        <v>34</v>
      </c>
      <c r="B171" s="405" t="s">
        <v>2389</v>
      </c>
      <c r="C171" s="1161"/>
      <c r="D171" s="1161"/>
      <c r="E171" s="1217"/>
      <c r="F171" s="1217"/>
      <c r="G171" s="1158"/>
      <c r="H171" s="1161"/>
      <c r="I171" s="1161"/>
    </row>
    <row r="172" spans="1:9">
      <c r="A172" s="101">
        <v>35</v>
      </c>
      <c r="B172" s="405" t="s">
        <v>2390</v>
      </c>
      <c r="C172" s="1161"/>
      <c r="D172" s="1161"/>
      <c r="E172" s="1217"/>
      <c r="F172" s="1217"/>
      <c r="G172" s="1158"/>
      <c r="H172" s="1161"/>
      <c r="I172" s="1161"/>
    </row>
    <row r="173" spans="1:9">
      <c r="A173" s="101">
        <v>36</v>
      </c>
      <c r="B173" s="405" t="s">
        <v>2391</v>
      </c>
      <c r="C173" s="1161"/>
      <c r="D173" s="1161"/>
      <c r="E173" s="1217"/>
      <c r="F173" s="1217"/>
      <c r="G173" s="1158"/>
      <c r="H173" s="1161"/>
      <c r="I173" s="1161"/>
    </row>
    <row r="174" spans="1:9">
      <c r="A174" s="1168">
        <v>37</v>
      </c>
      <c r="B174" s="405" t="s">
        <v>2392</v>
      </c>
      <c r="C174" s="1165"/>
      <c r="D174" s="1165"/>
      <c r="E174" s="1224"/>
      <c r="F174" s="1224"/>
      <c r="G174" s="532"/>
      <c r="H174" s="1165"/>
      <c r="I174" s="1165"/>
    </row>
    <row r="176" spans="1:9">
      <c r="A176" s="9" t="s">
        <v>2394</v>
      </c>
      <c r="B176" s="21"/>
      <c r="C176" s="13"/>
      <c r="D176" s="9"/>
      <c r="E176" s="9"/>
      <c r="F176" s="9"/>
      <c r="G176" s="9"/>
      <c r="H176" s="9"/>
      <c r="I176" s="9"/>
    </row>
    <row r="177" spans="1:256">
      <c r="A177" s="9" t="s">
        <v>1011</v>
      </c>
      <c r="B177" s="21"/>
      <c r="C177" s="13"/>
      <c r="D177" s="9"/>
      <c r="E177" s="9"/>
      <c r="F177" s="9"/>
      <c r="G177" s="9"/>
      <c r="H177" s="9"/>
      <c r="I177" s="9"/>
    </row>
    <row r="178" spans="1:256">
      <c r="A178" s="9" t="s">
        <v>995</v>
      </c>
      <c r="B178" s="21"/>
      <c r="C178" s="13"/>
      <c r="D178" s="9"/>
      <c r="E178" s="9"/>
      <c r="F178" s="9"/>
      <c r="G178" s="9"/>
      <c r="H178" s="9"/>
      <c r="I178" s="9"/>
    </row>
    <row r="179" spans="1:256">
      <c r="A179" s="9" t="s">
        <v>996</v>
      </c>
      <c r="B179" s="21"/>
      <c r="C179" s="13"/>
      <c r="D179" s="9"/>
      <c r="E179" s="9"/>
      <c r="F179" s="9"/>
      <c r="G179" s="9"/>
      <c r="H179" s="9"/>
      <c r="I179" s="9"/>
    </row>
    <row r="180" spans="1:256">
      <c r="A180" s="9" t="s">
        <v>2395</v>
      </c>
      <c r="B180" s="21"/>
      <c r="C180" s="13"/>
      <c r="D180" s="9"/>
      <c r="E180" s="9"/>
      <c r="F180" s="9"/>
      <c r="G180" s="9"/>
      <c r="H180" s="9"/>
      <c r="I180" s="9"/>
    </row>
    <row r="181" spans="1:256" ht="23.25">
      <c r="A181" s="579" t="s">
        <v>2396</v>
      </c>
      <c r="B181" s="580"/>
      <c r="C181" s="581"/>
      <c r="D181" s="579"/>
      <c r="E181" s="579"/>
      <c r="F181" s="579"/>
      <c r="G181" s="579"/>
      <c r="H181" s="579"/>
      <c r="I181" s="579"/>
    </row>
    <row r="182" spans="1:256">
      <c r="A182" s="9"/>
      <c r="B182" s="21"/>
      <c r="C182" s="13"/>
      <c r="D182" s="9"/>
      <c r="E182" s="9"/>
      <c r="F182" s="9"/>
      <c r="G182" s="9"/>
      <c r="H182" s="9"/>
      <c r="I182" s="9"/>
    </row>
    <row r="183" spans="1:256" s="163" customFormat="1" ht="23.25">
      <c r="A183" s="211" t="s">
        <v>38</v>
      </c>
      <c r="B183" s="213"/>
      <c r="C183" s="213"/>
      <c r="D183" s="214"/>
      <c r="E183" s="214"/>
      <c r="F183" s="214"/>
      <c r="G183" s="214"/>
      <c r="H183" s="214"/>
      <c r="I183" s="21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</row>
    <row r="184" spans="1:256" ht="56.25">
      <c r="A184" s="27" t="s">
        <v>173</v>
      </c>
      <c r="B184" s="98" t="s">
        <v>178</v>
      </c>
      <c r="C184" s="27" t="s">
        <v>175</v>
      </c>
      <c r="D184" s="27" t="s">
        <v>176</v>
      </c>
      <c r="E184" s="27" t="s">
        <v>172</v>
      </c>
      <c r="F184" s="27" t="s">
        <v>158</v>
      </c>
      <c r="G184" s="27" t="s">
        <v>159</v>
      </c>
      <c r="H184" s="27" t="s">
        <v>160</v>
      </c>
      <c r="I184" s="27" t="s">
        <v>254</v>
      </c>
    </row>
    <row r="185" spans="1:256" ht="21">
      <c r="A185" s="1201" t="s">
        <v>39</v>
      </c>
      <c r="B185" s="1201"/>
      <c r="C185" s="1201"/>
      <c r="D185" s="1201"/>
      <c r="E185" s="1201"/>
      <c r="F185" s="1201"/>
      <c r="G185" s="1201"/>
      <c r="H185" s="1201"/>
      <c r="I185" s="1201"/>
    </row>
    <row r="186" spans="1:256" ht="23.1" customHeight="1">
      <c r="A186" s="41">
        <v>1</v>
      </c>
      <c r="B186" s="32" t="s">
        <v>264</v>
      </c>
      <c r="C186" s="33" t="s">
        <v>40</v>
      </c>
      <c r="D186" s="33" t="s">
        <v>119</v>
      </c>
      <c r="E186" s="1185" t="s">
        <v>265</v>
      </c>
      <c r="F186" s="1185" t="s">
        <v>265</v>
      </c>
      <c r="G186" s="1185" t="s">
        <v>1569</v>
      </c>
      <c r="H186" s="1185" t="s">
        <v>266</v>
      </c>
      <c r="I186" s="33">
        <v>3</v>
      </c>
    </row>
    <row r="187" spans="1:256" ht="23.1" customHeight="1">
      <c r="A187" s="35">
        <v>2</v>
      </c>
      <c r="B187" s="34" t="s">
        <v>41</v>
      </c>
      <c r="C187" s="35" t="s">
        <v>40</v>
      </c>
      <c r="D187" s="35" t="s">
        <v>119</v>
      </c>
      <c r="E187" s="1222"/>
      <c r="F187" s="1222"/>
      <c r="G187" s="1222"/>
      <c r="H187" s="1222"/>
      <c r="I187" s="35">
        <v>3</v>
      </c>
    </row>
    <row r="188" spans="1:256" ht="23.1" customHeight="1">
      <c r="A188" s="35">
        <v>3</v>
      </c>
      <c r="B188" s="34" t="s">
        <v>267</v>
      </c>
      <c r="C188" s="35" t="s">
        <v>40</v>
      </c>
      <c r="D188" s="35" t="s">
        <v>119</v>
      </c>
      <c r="E188" s="1221" t="s">
        <v>268</v>
      </c>
      <c r="F188" s="1221" t="s">
        <v>1570</v>
      </c>
      <c r="G188" s="1221" t="s">
        <v>1569</v>
      </c>
      <c r="H188" s="1221" t="s">
        <v>266</v>
      </c>
      <c r="I188" s="35">
        <v>3</v>
      </c>
    </row>
    <row r="189" spans="1:256" ht="23.1" customHeight="1">
      <c r="A189" s="35">
        <v>4</v>
      </c>
      <c r="B189" s="34" t="s">
        <v>269</v>
      </c>
      <c r="C189" s="35" t="s">
        <v>40</v>
      </c>
      <c r="D189" s="35" t="s">
        <v>119</v>
      </c>
      <c r="E189" s="1186"/>
      <c r="F189" s="1186"/>
      <c r="G189" s="1186"/>
      <c r="H189" s="1186"/>
      <c r="I189" s="35">
        <v>3</v>
      </c>
    </row>
    <row r="190" spans="1:256" ht="23.1" customHeight="1">
      <c r="A190" s="35">
        <v>5</v>
      </c>
      <c r="B190" s="34" t="s">
        <v>270</v>
      </c>
      <c r="C190" s="35" t="s">
        <v>40</v>
      </c>
      <c r="D190" s="35" t="s">
        <v>119</v>
      </c>
      <c r="E190" s="1186"/>
      <c r="F190" s="1186"/>
      <c r="G190" s="1186"/>
      <c r="H190" s="1186"/>
      <c r="I190" s="35">
        <v>3</v>
      </c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  <c r="DE190" s="163"/>
      <c r="DF190" s="163"/>
      <c r="DG190" s="163"/>
      <c r="DH190" s="163"/>
      <c r="DI190" s="163"/>
      <c r="DJ190" s="163"/>
      <c r="DK190" s="163"/>
      <c r="DL190" s="163"/>
      <c r="DM190" s="163"/>
      <c r="DN190" s="163"/>
      <c r="DO190" s="163"/>
      <c r="DP190" s="163"/>
      <c r="DQ190" s="163"/>
      <c r="DR190" s="163"/>
      <c r="DS190" s="163"/>
      <c r="DT190" s="163"/>
      <c r="DU190" s="163"/>
      <c r="DV190" s="163"/>
      <c r="DW190" s="163"/>
      <c r="DX190" s="163"/>
      <c r="DY190" s="163"/>
      <c r="DZ190" s="163"/>
      <c r="EA190" s="163"/>
      <c r="EB190" s="163"/>
      <c r="EC190" s="163"/>
      <c r="ED190" s="163"/>
      <c r="EE190" s="163"/>
      <c r="EF190" s="163"/>
      <c r="EG190" s="163"/>
      <c r="EH190" s="163"/>
      <c r="EI190" s="163"/>
      <c r="EJ190" s="163"/>
      <c r="EK190" s="163"/>
      <c r="EL190" s="163"/>
      <c r="EM190" s="163"/>
      <c r="EN190" s="163"/>
      <c r="EO190" s="163"/>
      <c r="EP190" s="163"/>
      <c r="EQ190" s="163"/>
      <c r="ER190" s="163"/>
      <c r="ES190" s="163"/>
      <c r="ET190" s="163"/>
      <c r="EU190" s="163"/>
      <c r="EV190" s="163"/>
      <c r="EW190" s="163"/>
      <c r="EX190" s="163"/>
      <c r="EY190" s="163"/>
      <c r="EZ190" s="163"/>
      <c r="FA190" s="163"/>
      <c r="FB190" s="163"/>
      <c r="FC190" s="163"/>
      <c r="FD190" s="163"/>
      <c r="FE190" s="163"/>
      <c r="FF190" s="163"/>
      <c r="FG190" s="163"/>
      <c r="FH190" s="163"/>
      <c r="FI190" s="163"/>
      <c r="FJ190" s="163"/>
      <c r="FK190" s="163"/>
      <c r="FL190" s="163"/>
      <c r="FM190" s="163"/>
      <c r="FN190" s="163"/>
      <c r="FO190" s="163"/>
      <c r="FP190" s="163"/>
      <c r="FQ190" s="163"/>
      <c r="FR190" s="163"/>
      <c r="FS190" s="163"/>
      <c r="FT190" s="163"/>
      <c r="FU190" s="163"/>
      <c r="FV190" s="163"/>
      <c r="FW190" s="163"/>
      <c r="FX190" s="163"/>
      <c r="FY190" s="163"/>
      <c r="FZ190" s="163"/>
      <c r="GA190" s="163"/>
      <c r="GB190" s="163"/>
      <c r="GC190" s="163"/>
      <c r="GD190" s="163"/>
      <c r="GE190" s="163"/>
      <c r="GF190" s="163"/>
      <c r="GG190" s="163"/>
      <c r="GH190" s="163"/>
      <c r="GI190" s="163"/>
      <c r="GJ190" s="163"/>
      <c r="GK190" s="163"/>
      <c r="GL190" s="163"/>
      <c r="GM190" s="163"/>
      <c r="GN190" s="163"/>
      <c r="GO190" s="163"/>
      <c r="GP190" s="163"/>
      <c r="GQ190" s="163"/>
      <c r="GR190" s="163"/>
      <c r="GS190" s="163"/>
      <c r="GT190" s="163"/>
      <c r="GU190" s="163"/>
      <c r="GV190" s="163"/>
      <c r="GW190" s="163"/>
      <c r="GX190" s="163"/>
      <c r="GY190" s="163"/>
      <c r="GZ190" s="163"/>
      <c r="HA190" s="163"/>
      <c r="HB190" s="163"/>
      <c r="HC190" s="163"/>
      <c r="HD190" s="163"/>
      <c r="HE190" s="163"/>
      <c r="HF190" s="163"/>
      <c r="HG190" s="163"/>
      <c r="HH190" s="163"/>
      <c r="HI190" s="163"/>
      <c r="HJ190" s="163"/>
      <c r="HK190" s="163"/>
      <c r="HL190" s="163"/>
      <c r="HM190" s="163"/>
      <c r="HN190" s="163"/>
      <c r="HO190" s="163"/>
      <c r="HP190" s="163"/>
      <c r="HQ190" s="163"/>
      <c r="HR190" s="163"/>
      <c r="HS190" s="163"/>
      <c r="HT190" s="163"/>
      <c r="HU190" s="163"/>
      <c r="HV190" s="163"/>
      <c r="HW190" s="163"/>
      <c r="HX190" s="163"/>
      <c r="HY190" s="163"/>
      <c r="HZ190" s="163"/>
      <c r="IA190" s="163"/>
      <c r="IB190" s="163"/>
      <c r="IC190" s="163"/>
      <c r="ID190" s="163"/>
      <c r="IE190" s="163"/>
      <c r="IF190" s="163"/>
      <c r="IG190" s="163"/>
      <c r="IH190" s="163"/>
      <c r="II190" s="163"/>
      <c r="IJ190" s="163"/>
      <c r="IK190" s="163"/>
      <c r="IL190" s="163"/>
      <c r="IM190" s="163"/>
      <c r="IN190" s="163"/>
      <c r="IO190" s="163"/>
      <c r="IP190" s="163"/>
      <c r="IQ190" s="163"/>
      <c r="IR190" s="163"/>
      <c r="IS190" s="163"/>
      <c r="IT190" s="163"/>
      <c r="IU190" s="163"/>
      <c r="IV190" s="163"/>
    </row>
    <row r="191" spans="1:256" ht="23.1" customHeight="1">
      <c r="A191" s="35">
        <v>6</v>
      </c>
      <c r="B191" s="34" t="s">
        <v>271</v>
      </c>
      <c r="C191" s="35" t="s">
        <v>40</v>
      </c>
      <c r="D191" s="35" t="s">
        <v>119</v>
      </c>
      <c r="E191" s="1222"/>
      <c r="F191" s="1222"/>
      <c r="G191" s="1222"/>
      <c r="H191" s="1222"/>
      <c r="I191" s="35">
        <v>3</v>
      </c>
    </row>
    <row r="192" spans="1:256" ht="37.5">
      <c r="A192" s="100">
        <v>7</v>
      </c>
      <c r="B192" s="48" t="s">
        <v>264</v>
      </c>
      <c r="C192" s="100" t="s">
        <v>40</v>
      </c>
      <c r="D192" s="100" t="s">
        <v>119</v>
      </c>
      <c r="E192" s="532" t="s">
        <v>272</v>
      </c>
      <c r="F192" s="532" t="s">
        <v>1571</v>
      </c>
      <c r="G192" s="529" t="s">
        <v>1569</v>
      </c>
      <c r="H192" s="532" t="s">
        <v>266</v>
      </c>
      <c r="I192" s="386">
        <v>3</v>
      </c>
    </row>
    <row r="193" spans="1:256" ht="21">
      <c r="A193" s="1202" t="s">
        <v>32</v>
      </c>
      <c r="B193" s="1202"/>
      <c r="C193" s="1202"/>
      <c r="D193" s="1202"/>
      <c r="E193" s="1202"/>
      <c r="F193" s="1202"/>
      <c r="G193" s="1202"/>
      <c r="H193" s="1202"/>
      <c r="I193" s="1202"/>
    </row>
    <row r="194" spans="1:256" ht="23.1" customHeight="1">
      <c r="A194" s="387">
        <v>8</v>
      </c>
      <c r="B194" s="78" t="s">
        <v>273</v>
      </c>
      <c r="C194" s="77" t="s">
        <v>40</v>
      </c>
      <c r="D194" s="77" t="s">
        <v>119</v>
      </c>
      <c r="E194" s="1223" t="s">
        <v>274</v>
      </c>
      <c r="F194" s="1223" t="s">
        <v>255</v>
      </c>
      <c r="G194" s="1223" t="s">
        <v>1569</v>
      </c>
      <c r="H194" s="1183" t="s">
        <v>266</v>
      </c>
      <c r="I194" s="77">
        <v>3</v>
      </c>
    </row>
    <row r="195" spans="1:256" ht="21.95" customHeight="1">
      <c r="A195" s="388">
        <v>9</v>
      </c>
      <c r="B195" s="34" t="s">
        <v>275</v>
      </c>
      <c r="C195" s="35" t="s">
        <v>40</v>
      </c>
      <c r="D195" s="35" t="s">
        <v>119</v>
      </c>
      <c r="E195" s="1217"/>
      <c r="F195" s="1217"/>
      <c r="G195" s="1217"/>
      <c r="H195" s="1184"/>
      <c r="I195" s="35">
        <v>3</v>
      </c>
    </row>
    <row r="196" spans="1:256" s="163" customFormat="1" ht="21.95" customHeight="1">
      <c r="A196" s="388">
        <v>10</v>
      </c>
      <c r="B196" s="34" t="s">
        <v>276</v>
      </c>
      <c r="C196" s="35" t="s">
        <v>40</v>
      </c>
      <c r="D196" s="35" t="s">
        <v>119</v>
      </c>
      <c r="E196" s="1217"/>
      <c r="F196" s="1217"/>
      <c r="G196" s="1217"/>
      <c r="H196" s="1184"/>
      <c r="I196" s="35">
        <v>3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</row>
    <row r="197" spans="1:256" ht="21.95" customHeight="1">
      <c r="A197" s="388">
        <v>11</v>
      </c>
      <c r="B197" s="34" t="s">
        <v>277</v>
      </c>
      <c r="C197" s="35" t="s">
        <v>40</v>
      </c>
      <c r="D197" s="35" t="s">
        <v>119</v>
      </c>
      <c r="E197" s="1217"/>
      <c r="F197" s="1217"/>
      <c r="G197" s="1217"/>
      <c r="H197" s="1184"/>
      <c r="I197" s="35">
        <v>3</v>
      </c>
    </row>
    <row r="198" spans="1:256" ht="21.95" customHeight="1">
      <c r="A198" s="388">
        <v>12</v>
      </c>
      <c r="B198" s="34" t="s">
        <v>278</v>
      </c>
      <c r="C198" s="35" t="s">
        <v>40</v>
      </c>
      <c r="D198" s="35" t="s">
        <v>119</v>
      </c>
      <c r="E198" s="1217"/>
      <c r="F198" s="1217"/>
      <c r="G198" s="1217"/>
      <c r="H198" s="1184"/>
      <c r="I198" s="35">
        <v>3</v>
      </c>
    </row>
    <row r="199" spans="1:256" ht="21.95" customHeight="1">
      <c r="A199" s="388">
        <v>13</v>
      </c>
      <c r="B199" s="34" t="s">
        <v>279</v>
      </c>
      <c r="C199" s="35" t="s">
        <v>40</v>
      </c>
      <c r="D199" s="35" t="s">
        <v>119</v>
      </c>
      <c r="E199" s="1217"/>
      <c r="F199" s="1217"/>
      <c r="G199" s="1217"/>
      <c r="H199" s="1184"/>
      <c r="I199" s="35">
        <v>3</v>
      </c>
    </row>
    <row r="200" spans="1:256" ht="21.95" customHeight="1">
      <c r="A200" s="401">
        <v>14</v>
      </c>
      <c r="B200" s="38" t="s">
        <v>280</v>
      </c>
      <c r="C200" s="41" t="s">
        <v>40</v>
      </c>
      <c r="D200" s="41" t="s">
        <v>119</v>
      </c>
      <c r="E200" s="1217"/>
      <c r="F200" s="1217"/>
      <c r="G200" s="1217"/>
      <c r="H200" s="1184"/>
      <c r="I200" s="41">
        <v>3</v>
      </c>
    </row>
    <row r="201" spans="1:256" ht="21.95" customHeight="1">
      <c r="A201" s="388">
        <v>15</v>
      </c>
      <c r="B201" s="34" t="s">
        <v>281</v>
      </c>
      <c r="C201" s="35" t="s">
        <v>40</v>
      </c>
      <c r="D201" s="35" t="s">
        <v>119</v>
      </c>
      <c r="E201" s="1217"/>
      <c r="F201" s="1217"/>
      <c r="G201" s="1217"/>
      <c r="H201" s="1184"/>
      <c r="I201" s="35">
        <v>3</v>
      </c>
    </row>
    <row r="202" spans="1:256" ht="21.95" customHeight="1">
      <c r="A202" s="388">
        <v>16</v>
      </c>
      <c r="B202" s="34" t="s">
        <v>282</v>
      </c>
      <c r="C202" s="35" t="s">
        <v>40</v>
      </c>
      <c r="D202" s="35" t="s">
        <v>119</v>
      </c>
      <c r="E202" s="1206"/>
      <c r="F202" s="1206"/>
      <c r="G202" s="1206"/>
      <c r="H202" s="1210"/>
      <c r="I202" s="35">
        <v>3</v>
      </c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63"/>
      <c r="BL202" s="163"/>
      <c r="BM202" s="163"/>
      <c r="BN202" s="163"/>
      <c r="BO202" s="163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163"/>
      <c r="BZ202" s="163"/>
      <c r="CA202" s="163"/>
      <c r="CB202" s="163"/>
      <c r="CC202" s="163"/>
      <c r="CD202" s="163"/>
      <c r="CE202" s="163"/>
      <c r="CF202" s="163"/>
      <c r="CG202" s="163"/>
      <c r="CH202" s="163"/>
      <c r="CI202" s="163"/>
      <c r="CJ202" s="163"/>
      <c r="CK202" s="163"/>
      <c r="CL202" s="163"/>
      <c r="CM202" s="163"/>
      <c r="CN202" s="163"/>
      <c r="CO202" s="163"/>
      <c r="CP202" s="163"/>
      <c r="CQ202" s="163"/>
      <c r="CR202" s="163"/>
      <c r="CS202" s="163"/>
      <c r="CT202" s="163"/>
      <c r="CU202" s="163"/>
      <c r="CV202" s="163"/>
      <c r="CW202" s="163"/>
      <c r="CX202" s="163"/>
      <c r="CY202" s="163"/>
      <c r="CZ202" s="163"/>
      <c r="DA202" s="163"/>
      <c r="DB202" s="163"/>
      <c r="DC202" s="163"/>
      <c r="DD202" s="163"/>
      <c r="DE202" s="163"/>
      <c r="DF202" s="163"/>
      <c r="DG202" s="163"/>
      <c r="DH202" s="163"/>
      <c r="DI202" s="163"/>
      <c r="DJ202" s="163"/>
      <c r="DK202" s="163"/>
      <c r="DL202" s="163"/>
      <c r="DM202" s="163"/>
      <c r="DN202" s="163"/>
      <c r="DO202" s="163"/>
      <c r="DP202" s="163"/>
      <c r="DQ202" s="163"/>
      <c r="DR202" s="163"/>
      <c r="DS202" s="163"/>
      <c r="DT202" s="163"/>
      <c r="DU202" s="163"/>
      <c r="DV202" s="163"/>
      <c r="DW202" s="163"/>
      <c r="DX202" s="163"/>
      <c r="DY202" s="163"/>
      <c r="DZ202" s="163"/>
      <c r="EA202" s="163"/>
      <c r="EB202" s="163"/>
      <c r="EC202" s="163"/>
      <c r="ED202" s="163"/>
      <c r="EE202" s="163"/>
      <c r="EF202" s="163"/>
      <c r="EG202" s="163"/>
      <c r="EH202" s="163"/>
      <c r="EI202" s="163"/>
      <c r="EJ202" s="163"/>
      <c r="EK202" s="163"/>
      <c r="EL202" s="163"/>
      <c r="EM202" s="163"/>
      <c r="EN202" s="163"/>
      <c r="EO202" s="163"/>
      <c r="EP202" s="163"/>
      <c r="EQ202" s="163"/>
      <c r="ER202" s="163"/>
      <c r="ES202" s="163"/>
      <c r="ET202" s="163"/>
      <c r="EU202" s="163"/>
      <c r="EV202" s="163"/>
      <c r="EW202" s="163"/>
      <c r="EX202" s="163"/>
      <c r="EY202" s="163"/>
      <c r="EZ202" s="163"/>
      <c r="FA202" s="163"/>
      <c r="FB202" s="163"/>
      <c r="FC202" s="163"/>
      <c r="FD202" s="163"/>
      <c r="FE202" s="163"/>
      <c r="FF202" s="163"/>
      <c r="FG202" s="163"/>
      <c r="FH202" s="163"/>
      <c r="FI202" s="163"/>
      <c r="FJ202" s="163"/>
      <c r="FK202" s="163"/>
      <c r="FL202" s="163"/>
      <c r="FM202" s="163"/>
      <c r="FN202" s="163"/>
      <c r="FO202" s="163"/>
      <c r="FP202" s="163"/>
      <c r="FQ202" s="163"/>
      <c r="FR202" s="163"/>
      <c r="FS202" s="163"/>
      <c r="FT202" s="163"/>
      <c r="FU202" s="163"/>
      <c r="FV202" s="163"/>
      <c r="FW202" s="163"/>
      <c r="FX202" s="163"/>
      <c r="FY202" s="163"/>
      <c r="FZ202" s="163"/>
      <c r="GA202" s="163"/>
      <c r="GB202" s="163"/>
      <c r="GC202" s="163"/>
      <c r="GD202" s="163"/>
      <c r="GE202" s="163"/>
      <c r="GF202" s="163"/>
      <c r="GG202" s="163"/>
      <c r="GH202" s="163"/>
      <c r="GI202" s="163"/>
      <c r="GJ202" s="163"/>
      <c r="GK202" s="163"/>
      <c r="GL202" s="163"/>
      <c r="GM202" s="163"/>
      <c r="GN202" s="163"/>
      <c r="GO202" s="163"/>
      <c r="GP202" s="163"/>
      <c r="GQ202" s="163"/>
      <c r="GR202" s="163"/>
      <c r="GS202" s="163"/>
      <c r="GT202" s="163"/>
      <c r="GU202" s="163"/>
      <c r="GV202" s="163"/>
      <c r="GW202" s="163"/>
      <c r="GX202" s="163"/>
      <c r="GY202" s="163"/>
      <c r="GZ202" s="163"/>
      <c r="HA202" s="163"/>
      <c r="HB202" s="163"/>
      <c r="HC202" s="163"/>
      <c r="HD202" s="163"/>
      <c r="HE202" s="163"/>
      <c r="HF202" s="163"/>
      <c r="HG202" s="163"/>
      <c r="HH202" s="163"/>
      <c r="HI202" s="163"/>
      <c r="HJ202" s="163"/>
      <c r="HK202" s="163"/>
      <c r="HL202" s="163"/>
      <c r="HM202" s="163"/>
      <c r="HN202" s="163"/>
      <c r="HO202" s="163"/>
      <c r="HP202" s="163"/>
      <c r="HQ202" s="163"/>
      <c r="HR202" s="163"/>
      <c r="HS202" s="163"/>
      <c r="HT202" s="163"/>
      <c r="HU202" s="163"/>
      <c r="HV202" s="163"/>
      <c r="HW202" s="163"/>
      <c r="HX202" s="163"/>
      <c r="HY202" s="163"/>
      <c r="HZ202" s="163"/>
      <c r="IA202" s="163"/>
      <c r="IB202" s="163"/>
      <c r="IC202" s="163"/>
      <c r="ID202" s="163"/>
      <c r="IE202" s="163"/>
      <c r="IF202" s="163"/>
      <c r="IG202" s="163"/>
      <c r="IH202" s="163"/>
      <c r="II202" s="163"/>
      <c r="IJ202" s="163"/>
      <c r="IK202" s="163"/>
      <c r="IL202" s="163"/>
      <c r="IM202" s="163"/>
      <c r="IN202" s="163"/>
      <c r="IO202" s="163"/>
      <c r="IP202" s="163"/>
      <c r="IQ202" s="163"/>
      <c r="IR202" s="163"/>
      <c r="IS202" s="163"/>
      <c r="IT202" s="163"/>
      <c r="IU202" s="163"/>
      <c r="IV202" s="163"/>
    </row>
    <row r="203" spans="1:256" ht="21.95" customHeight="1">
      <c r="A203" s="388">
        <v>17</v>
      </c>
      <c r="B203" s="34" t="s">
        <v>283</v>
      </c>
      <c r="C203" s="35" t="s">
        <v>40</v>
      </c>
      <c r="D203" s="35" t="s">
        <v>119</v>
      </c>
      <c r="E203" s="1216" t="s">
        <v>284</v>
      </c>
      <c r="F203" s="1216" t="s">
        <v>232</v>
      </c>
      <c r="G203" s="1216" t="s">
        <v>1569</v>
      </c>
      <c r="H203" s="1216" t="s">
        <v>266</v>
      </c>
      <c r="I203" s="35">
        <v>3</v>
      </c>
    </row>
    <row r="204" spans="1:256" ht="21.95" customHeight="1">
      <c r="A204" s="388">
        <v>18</v>
      </c>
      <c r="B204" s="34" t="s">
        <v>285</v>
      </c>
      <c r="C204" s="35" t="s">
        <v>40</v>
      </c>
      <c r="D204" s="35" t="s">
        <v>119</v>
      </c>
      <c r="E204" s="1206"/>
      <c r="F204" s="1206"/>
      <c r="G204" s="1206"/>
      <c r="H204" s="1206"/>
      <c r="I204" s="35">
        <v>3</v>
      </c>
    </row>
    <row r="205" spans="1:256" ht="56.25">
      <c r="A205" s="727" t="s">
        <v>173</v>
      </c>
      <c r="B205" s="726" t="s">
        <v>178</v>
      </c>
      <c r="C205" s="727" t="s">
        <v>175</v>
      </c>
      <c r="D205" s="727" t="s">
        <v>176</v>
      </c>
      <c r="E205" s="727" t="s">
        <v>172</v>
      </c>
      <c r="F205" s="727" t="s">
        <v>158</v>
      </c>
      <c r="G205" s="727" t="s">
        <v>159</v>
      </c>
      <c r="H205" s="727" t="s">
        <v>160</v>
      </c>
      <c r="I205" s="727" t="s">
        <v>254</v>
      </c>
    </row>
    <row r="206" spans="1:256" ht="23.1" customHeight="1">
      <c r="A206" s="388">
        <v>19</v>
      </c>
      <c r="B206" s="34" t="s">
        <v>286</v>
      </c>
      <c r="C206" s="35" t="s">
        <v>40</v>
      </c>
      <c r="D206" s="35" t="s">
        <v>119</v>
      </c>
      <c r="E206" s="1216" t="s">
        <v>287</v>
      </c>
      <c r="F206" s="1216" t="s">
        <v>288</v>
      </c>
      <c r="G206" s="1216" t="s">
        <v>1569</v>
      </c>
      <c r="H206" s="1230" t="s">
        <v>266</v>
      </c>
      <c r="I206" s="35">
        <v>3</v>
      </c>
    </row>
    <row r="207" spans="1:256" ht="23.1" customHeight="1">
      <c r="A207" s="401">
        <v>20</v>
      </c>
      <c r="B207" s="38" t="s">
        <v>289</v>
      </c>
      <c r="C207" s="41" t="s">
        <v>40</v>
      </c>
      <c r="D207" s="41" t="s">
        <v>119</v>
      </c>
      <c r="E207" s="1217"/>
      <c r="F207" s="1217"/>
      <c r="G207" s="1217"/>
      <c r="H207" s="1184"/>
      <c r="I207" s="41">
        <v>3</v>
      </c>
    </row>
    <row r="208" spans="1:256" ht="23.1" customHeight="1">
      <c r="A208" s="388">
        <v>21</v>
      </c>
      <c r="B208" s="34" t="s">
        <v>282</v>
      </c>
      <c r="C208" s="35" t="s">
        <v>40</v>
      </c>
      <c r="D208" s="35" t="s">
        <v>119</v>
      </c>
      <c r="E208" s="1217"/>
      <c r="F208" s="1217"/>
      <c r="G208" s="1217"/>
      <c r="H208" s="1184"/>
      <c r="I208" s="35">
        <v>3</v>
      </c>
    </row>
    <row r="209" spans="1:256" ht="23.1" customHeight="1">
      <c r="A209" s="35">
        <v>22</v>
      </c>
      <c r="B209" s="34" t="s">
        <v>273</v>
      </c>
      <c r="C209" s="35" t="s">
        <v>40</v>
      </c>
      <c r="D209" s="35" t="s">
        <v>119</v>
      </c>
      <c r="E209" s="1206"/>
      <c r="F209" s="1206"/>
      <c r="G209" s="1206"/>
      <c r="H209" s="1210"/>
      <c r="I209" s="35">
        <v>3</v>
      </c>
    </row>
    <row r="210" spans="1:256" ht="34.5" customHeight="1">
      <c r="A210" s="100">
        <v>23</v>
      </c>
      <c r="B210" s="48" t="s">
        <v>290</v>
      </c>
      <c r="C210" s="100" t="s">
        <v>40</v>
      </c>
      <c r="D210" s="100" t="s">
        <v>119</v>
      </c>
      <c r="E210" s="48" t="s">
        <v>528</v>
      </c>
      <c r="F210" s="48" t="s">
        <v>288</v>
      </c>
      <c r="G210" s="718" t="s">
        <v>1569</v>
      </c>
      <c r="H210" s="100" t="s">
        <v>266</v>
      </c>
      <c r="I210" s="100">
        <v>3</v>
      </c>
    </row>
    <row r="211" spans="1:256" ht="21">
      <c r="A211" s="1197" t="s">
        <v>0</v>
      </c>
      <c r="B211" s="1198"/>
      <c r="C211" s="1198"/>
      <c r="D211" s="1198"/>
      <c r="E211" s="1198"/>
      <c r="F211" s="1198"/>
      <c r="G211" s="1198"/>
      <c r="H211" s="1198"/>
      <c r="I211" s="1199"/>
    </row>
    <row r="212" spans="1:256" ht="23.1" customHeight="1">
      <c r="A212" s="325">
        <v>24</v>
      </c>
      <c r="B212" s="78" t="s">
        <v>291</v>
      </c>
      <c r="C212" s="77" t="s">
        <v>40</v>
      </c>
      <c r="D212" s="77" t="s">
        <v>119</v>
      </c>
      <c r="E212" s="1223" t="s">
        <v>292</v>
      </c>
      <c r="F212" s="1223" t="s">
        <v>293</v>
      </c>
      <c r="G212" s="1223" t="s">
        <v>1569</v>
      </c>
      <c r="H212" s="1228">
        <v>238433</v>
      </c>
      <c r="I212" s="77">
        <v>3</v>
      </c>
    </row>
    <row r="213" spans="1:256" ht="23.1" customHeight="1">
      <c r="A213" s="389">
        <v>25</v>
      </c>
      <c r="B213" s="34" t="s">
        <v>294</v>
      </c>
      <c r="C213" s="35" t="s">
        <v>40</v>
      </c>
      <c r="D213" s="35" t="s">
        <v>119</v>
      </c>
      <c r="E213" s="1217"/>
      <c r="F213" s="1217"/>
      <c r="G213" s="1217"/>
      <c r="H213" s="1219"/>
      <c r="I213" s="35">
        <v>3</v>
      </c>
    </row>
    <row r="214" spans="1:256" ht="23.1" customHeight="1">
      <c r="A214" s="35">
        <v>26</v>
      </c>
      <c r="B214" s="34" t="s">
        <v>295</v>
      </c>
      <c r="C214" s="35" t="s">
        <v>40</v>
      </c>
      <c r="D214" s="35" t="s">
        <v>119</v>
      </c>
      <c r="E214" s="1217"/>
      <c r="F214" s="1217"/>
      <c r="G214" s="1217"/>
      <c r="H214" s="1219"/>
      <c r="I214" s="35">
        <v>3</v>
      </c>
    </row>
    <row r="215" spans="1:256" ht="23.1" customHeight="1">
      <c r="A215" s="41">
        <v>27</v>
      </c>
      <c r="B215" s="38" t="s">
        <v>296</v>
      </c>
      <c r="C215" s="41" t="s">
        <v>40</v>
      </c>
      <c r="D215" s="41" t="s">
        <v>119</v>
      </c>
      <c r="E215" s="1224"/>
      <c r="F215" s="1224"/>
      <c r="G215" s="1224"/>
      <c r="H215" s="1229"/>
      <c r="I215" s="41">
        <v>3</v>
      </c>
    </row>
    <row r="216" spans="1:256" ht="21">
      <c r="A216" s="1197" t="s">
        <v>2</v>
      </c>
      <c r="B216" s="1198"/>
      <c r="C216" s="1198"/>
      <c r="D216" s="1198"/>
      <c r="E216" s="1198"/>
      <c r="F216" s="1198"/>
      <c r="G216" s="1198"/>
      <c r="H216" s="1198"/>
      <c r="I216" s="1199"/>
    </row>
    <row r="217" spans="1:256" ht="73.5" customHeight="1">
      <c r="A217" s="390">
        <v>28</v>
      </c>
      <c r="B217" s="78" t="s">
        <v>42</v>
      </c>
      <c r="C217" s="77" t="s">
        <v>40</v>
      </c>
      <c r="D217" s="77" t="s">
        <v>119</v>
      </c>
      <c r="E217" s="78" t="s">
        <v>43</v>
      </c>
      <c r="F217" s="78" t="s">
        <v>297</v>
      </c>
      <c r="G217" s="78" t="s">
        <v>298</v>
      </c>
      <c r="H217" s="77" t="s">
        <v>299</v>
      </c>
      <c r="I217" s="77">
        <v>3</v>
      </c>
    </row>
    <row r="218" spans="1:256" s="174" customFormat="1" ht="21" customHeight="1">
      <c r="A218" s="389">
        <v>29</v>
      </c>
      <c r="B218" s="34" t="s">
        <v>42</v>
      </c>
      <c r="C218" s="35" t="s">
        <v>40</v>
      </c>
      <c r="D218" s="35" t="s">
        <v>119</v>
      </c>
      <c r="E218" s="1216" t="s">
        <v>43</v>
      </c>
      <c r="F218" s="1216" t="s">
        <v>232</v>
      </c>
      <c r="G218" s="1216" t="s">
        <v>1569</v>
      </c>
      <c r="H218" s="1216" t="s">
        <v>266</v>
      </c>
      <c r="I218" s="35">
        <v>3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</row>
    <row r="219" spans="1:256" s="163" customFormat="1" ht="21" customHeight="1">
      <c r="A219" s="100">
        <v>30</v>
      </c>
      <c r="B219" s="48" t="s">
        <v>300</v>
      </c>
      <c r="C219" s="100" t="s">
        <v>40</v>
      </c>
      <c r="D219" s="100" t="s">
        <v>119</v>
      </c>
      <c r="E219" s="1224"/>
      <c r="F219" s="1224"/>
      <c r="G219" s="1224"/>
      <c r="H219" s="1224"/>
      <c r="I219" s="100">
        <v>3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</row>
    <row r="220" spans="1:256" ht="56.25">
      <c r="A220" s="870" t="s">
        <v>173</v>
      </c>
      <c r="B220" s="865" t="s">
        <v>178</v>
      </c>
      <c r="C220" s="870" t="s">
        <v>175</v>
      </c>
      <c r="D220" s="870" t="s">
        <v>176</v>
      </c>
      <c r="E220" s="870" t="s">
        <v>172</v>
      </c>
      <c r="F220" s="870" t="s">
        <v>158</v>
      </c>
      <c r="G220" s="870" t="s">
        <v>159</v>
      </c>
      <c r="H220" s="870" t="s">
        <v>160</v>
      </c>
      <c r="I220" s="870" t="s">
        <v>254</v>
      </c>
    </row>
    <row r="221" spans="1:256" ht="24" customHeight="1">
      <c r="A221" s="1203" t="s">
        <v>44</v>
      </c>
      <c r="B221" s="1204"/>
      <c r="C221" s="1204"/>
      <c r="D221" s="1204"/>
      <c r="E221" s="1204"/>
      <c r="F221" s="1204"/>
      <c r="G221" s="1204"/>
      <c r="H221" s="1204"/>
      <c r="I221" s="1205"/>
    </row>
    <row r="222" spans="1:256" ht="58.5" customHeight="1">
      <c r="A222" s="33">
        <v>31</v>
      </c>
      <c r="B222" s="32" t="s">
        <v>301</v>
      </c>
      <c r="C222" s="326" t="s">
        <v>40</v>
      </c>
      <c r="D222" s="33" t="s">
        <v>302</v>
      </c>
      <c r="E222" s="32" t="s">
        <v>303</v>
      </c>
      <c r="F222" s="32" t="s">
        <v>67</v>
      </c>
      <c r="G222" s="33" t="s">
        <v>304</v>
      </c>
      <c r="H222" s="327" t="s">
        <v>305</v>
      </c>
      <c r="I222" s="33">
        <v>3</v>
      </c>
    </row>
    <row r="223" spans="1:256" ht="56.25">
      <c r="A223" s="100">
        <v>32</v>
      </c>
      <c r="B223" s="48" t="s">
        <v>306</v>
      </c>
      <c r="C223" s="386" t="s">
        <v>307</v>
      </c>
      <c r="D223" s="100" t="s">
        <v>302</v>
      </c>
      <c r="E223" s="48" t="s">
        <v>308</v>
      </c>
      <c r="F223" s="48" t="s">
        <v>309</v>
      </c>
      <c r="G223" s="48" t="s">
        <v>310</v>
      </c>
      <c r="H223" s="345">
        <v>19218</v>
      </c>
      <c r="I223" s="100">
        <v>2</v>
      </c>
    </row>
    <row r="224" spans="1:256" ht="21">
      <c r="A224" s="1197" t="s">
        <v>311</v>
      </c>
      <c r="B224" s="1198"/>
      <c r="C224" s="1198"/>
      <c r="D224" s="1198"/>
      <c r="E224" s="1198"/>
      <c r="F224" s="1198"/>
      <c r="G224" s="1198"/>
      <c r="H224" s="1198"/>
      <c r="I224" s="1199"/>
    </row>
    <row r="225" spans="1:256" ht="138.75">
      <c r="A225" s="877">
        <v>33</v>
      </c>
      <c r="B225" s="137" t="s">
        <v>312</v>
      </c>
      <c r="C225" s="99" t="s">
        <v>313</v>
      </c>
      <c r="D225" s="99"/>
      <c r="E225" s="138" t="s">
        <v>314</v>
      </c>
      <c r="F225" s="137" t="s">
        <v>315</v>
      </c>
      <c r="G225" s="137" t="s">
        <v>316</v>
      </c>
      <c r="H225" s="329">
        <v>19437</v>
      </c>
      <c r="I225" s="99">
        <v>1</v>
      </c>
    </row>
    <row r="226" spans="1:256" ht="26.25"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K226" s="174"/>
      <c r="AL226" s="174"/>
      <c r="AM226" s="174"/>
      <c r="AN226" s="174"/>
      <c r="AO226" s="174"/>
      <c r="AP226" s="174"/>
      <c r="AQ226" s="174"/>
      <c r="AR226" s="174"/>
      <c r="AS226" s="174"/>
      <c r="AT226" s="174"/>
      <c r="AU226" s="174"/>
      <c r="AV226" s="174"/>
      <c r="AW226" s="174"/>
      <c r="AX226" s="174"/>
      <c r="AY226" s="174"/>
      <c r="AZ226" s="174"/>
      <c r="BA226" s="174"/>
      <c r="BB226" s="174"/>
      <c r="BC226" s="174"/>
      <c r="BD226" s="174"/>
      <c r="BE226" s="174"/>
      <c r="BF226" s="174"/>
      <c r="BG226" s="174"/>
      <c r="BH226" s="174"/>
      <c r="BI226" s="174"/>
      <c r="BJ226" s="174"/>
      <c r="BK226" s="174"/>
      <c r="BL226" s="174"/>
      <c r="BM226" s="174"/>
      <c r="BN226" s="174"/>
      <c r="BO226" s="174"/>
      <c r="BP226" s="174"/>
      <c r="BQ226" s="174"/>
      <c r="BR226" s="174"/>
      <c r="BS226" s="174"/>
      <c r="BT226" s="174"/>
      <c r="BU226" s="174"/>
      <c r="BV226" s="174"/>
      <c r="BW226" s="174"/>
      <c r="BX226" s="174"/>
      <c r="BY226" s="174"/>
      <c r="BZ226" s="174"/>
      <c r="CA226" s="174"/>
      <c r="CB226" s="174"/>
      <c r="CC226" s="174"/>
      <c r="CD226" s="174"/>
      <c r="CE226" s="174"/>
      <c r="CF226" s="174"/>
      <c r="CG226" s="174"/>
      <c r="CH226" s="174"/>
      <c r="CI226" s="174"/>
      <c r="CJ226" s="174"/>
      <c r="CK226" s="174"/>
      <c r="CL226" s="174"/>
      <c r="CM226" s="174"/>
      <c r="CN226" s="174"/>
      <c r="CO226" s="174"/>
      <c r="CP226" s="174"/>
      <c r="CQ226" s="174"/>
      <c r="CR226" s="174"/>
      <c r="CS226" s="174"/>
      <c r="CT226" s="174"/>
      <c r="CU226" s="174"/>
      <c r="CV226" s="174"/>
      <c r="CW226" s="174"/>
      <c r="CX226" s="174"/>
      <c r="CY226" s="174"/>
      <c r="CZ226" s="174"/>
      <c r="DA226" s="174"/>
      <c r="DB226" s="174"/>
      <c r="DC226" s="174"/>
      <c r="DD226" s="174"/>
      <c r="DE226" s="174"/>
      <c r="DF226" s="174"/>
      <c r="DG226" s="174"/>
      <c r="DH226" s="174"/>
      <c r="DI226" s="174"/>
      <c r="DJ226" s="174"/>
      <c r="DK226" s="174"/>
      <c r="DL226" s="174"/>
      <c r="DM226" s="174"/>
      <c r="DN226" s="174"/>
      <c r="DO226" s="174"/>
      <c r="DP226" s="174"/>
      <c r="DQ226" s="174"/>
      <c r="DR226" s="174"/>
      <c r="DS226" s="174"/>
      <c r="DT226" s="174"/>
      <c r="DU226" s="174"/>
      <c r="DV226" s="174"/>
      <c r="DW226" s="174"/>
      <c r="DX226" s="174"/>
      <c r="DY226" s="174"/>
      <c r="DZ226" s="174"/>
      <c r="EA226" s="174"/>
      <c r="EB226" s="174"/>
      <c r="EC226" s="174"/>
      <c r="ED226" s="174"/>
      <c r="EE226" s="174"/>
      <c r="EF226" s="174"/>
      <c r="EG226" s="174"/>
      <c r="EH226" s="174"/>
      <c r="EI226" s="174"/>
      <c r="EJ226" s="174"/>
      <c r="EK226" s="174"/>
      <c r="EL226" s="174"/>
      <c r="EM226" s="174"/>
      <c r="EN226" s="174"/>
      <c r="EO226" s="174"/>
      <c r="EP226" s="174"/>
      <c r="EQ226" s="174"/>
      <c r="ER226" s="174"/>
      <c r="ES226" s="174"/>
      <c r="ET226" s="174"/>
      <c r="EU226" s="174"/>
      <c r="EV226" s="174"/>
      <c r="EW226" s="174"/>
      <c r="EX226" s="174"/>
      <c r="EY226" s="174"/>
      <c r="EZ226" s="174"/>
      <c r="FA226" s="174"/>
      <c r="FB226" s="174"/>
      <c r="FC226" s="174"/>
      <c r="FD226" s="174"/>
      <c r="FE226" s="174"/>
      <c r="FF226" s="174"/>
      <c r="FG226" s="174"/>
      <c r="FH226" s="174"/>
      <c r="FI226" s="174"/>
      <c r="FJ226" s="174"/>
      <c r="FK226" s="174"/>
      <c r="FL226" s="174"/>
      <c r="FM226" s="174"/>
      <c r="FN226" s="174"/>
      <c r="FO226" s="174"/>
      <c r="FP226" s="174"/>
      <c r="FQ226" s="174"/>
      <c r="FR226" s="174"/>
      <c r="FS226" s="174"/>
      <c r="FT226" s="174"/>
      <c r="FU226" s="174"/>
      <c r="FV226" s="174"/>
      <c r="FW226" s="174"/>
      <c r="FX226" s="174"/>
      <c r="FY226" s="174"/>
      <c r="FZ226" s="174"/>
      <c r="GA226" s="174"/>
      <c r="GB226" s="174"/>
      <c r="GC226" s="174"/>
      <c r="GD226" s="174"/>
      <c r="GE226" s="174"/>
      <c r="GF226" s="174"/>
      <c r="GG226" s="174"/>
      <c r="GH226" s="174"/>
      <c r="GI226" s="174"/>
      <c r="GJ226" s="174"/>
      <c r="GK226" s="174"/>
      <c r="GL226" s="174"/>
      <c r="GM226" s="174"/>
      <c r="GN226" s="174"/>
      <c r="GO226" s="174"/>
      <c r="GP226" s="174"/>
      <c r="GQ226" s="174"/>
      <c r="GR226" s="174"/>
      <c r="GS226" s="174"/>
      <c r="GT226" s="174"/>
      <c r="GU226" s="174"/>
      <c r="GV226" s="174"/>
      <c r="GW226" s="174"/>
      <c r="GX226" s="174"/>
      <c r="GY226" s="174"/>
      <c r="GZ226" s="174"/>
      <c r="HA226" s="174"/>
      <c r="HB226" s="174"/>
      <c r="HC226" s="174"/>
      <c r="HD226" s="174"/>
      <c r="HE226" s="174"/>
      <c r="HF226" s="174"/>
      <c r="HG226" s="174"/>
      <c r="HH226" s="174"/>
      <c r="HI226" s="174"/>
      <c r="HJ226" s="174"/>
      <c r="HK226" s="174"/>
      <c r="HL226" s="174"/>
      <c r="HM226" s="174"/>
      <c r="HN226" s="174"/>
      <c r="HO226" s="174"/>
      <c r="HP226" s="174"/>
      <c r="HQ226" s="174"/>
      <c r="HR226" s="174"/>
      <c r="HS226" s="174"/>
      <c r="HT226" s="174"/>
      <c r="HU226" s="174"/>
      <c r="HV226" s="174"/>
      <c r="HW226" s="174"/>
      <c r="HX226" s="174"/>
      <c r="HY226" s="174"/>
      <c r="HZ226" s="174"/>
      <c r="IA226" s="174"/>
      <c r="IB226" s="174"/>
      <c r="IC226" s="174"/>
      <c r="ID226" s="174"/>
      <c r="IE226" s="174"/>
      <c r="IF226" s="174"/>
      <c r="IG226" s="174"/>
      <c r="IH226" s="174"/>
      <c r="II226" s="174"/>
      <c r="IJ226" s="174"/>
      <c r="IK226" s="174"/>
      <c r="IL226" s="174"/>
      <c r="IM226" s="174"/>
      <c r="IN226" s="174"/>
      <c r="IO226" s="174"/>
      <c r="IP226" s="174"/>
      <c r="IQ226" s="174"/>
      <c r="IR226" s="174"/>
      <c r="IS226" s="174"/>
      <c r="IT226" s="174"/>
      <c r="IU226" s="174"/>
      <c r="IV226" s="174"/>
    </row>
    <row r="227" spans="1:256" ht="23.25">
      <c r="A227" s="9" t="s">
        <v>999</v>
      </c>
      <c r="B227" s="21"/>
      <c r="C227" s="13"/>
      <c r="D227" s="9"/>
      <c r="E227" s="9"/>
      <c r="F227" s="9"/>
      <c r="G227" s="9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  <c r="BI227" s="163"/>
      <c r="BJ227" s="163"/>
      <c r="BK227" s="163"/>
      <c r="BL227" s="163"/>
      <c r="BM227" s="163"/>
      <c r="BN227" s="163"/>
      <c r="BO227" s="163"/>
      <c r="BP227" s="163"/>
      <c r="BQ227" s="163"/>
      <c r="BR227" s="163"/>
      <c r="BS227" s="163"/>
      <c r="BT227" s="163"/>
      <c r="BU227" s="163"/>
      <c r="BV227" s="163"/>
      <c r="BW227" s="163"/>
      <c r="BX227" s="163"/>
      <c r="BY227" s="163"/>
      <c r="BZ227" s="163"/>
      <c r="CA227" s="163"/>
      <c r="CB227" s="163"/>
      <c r="CC227" s="163"/>
      <c r="CD227" s="163"/>
      <c r="CE227" s="163"/>
      <c r="CF227" s="163"/>
      <c r="CG227" s="163"/>
      <c r="CH227" s="163"/>
      <c r="CI227" s="163"/>
      <c r="CJ227" s="163"/>
      <c r="CK227" s="163"/>
      <c r="CL227" s="163"/>
      <c r="CM227" s="163"/>
      <c r="CN227" s="163"/>
      <c r="CO227" s="163"/>
      <c r="CP227" s="163"/>
      <c r="CQ227" s="163"/>
      <c r="CR227" s="163"/>
      <c r="CS227" s="163"/>
      <c r="CT227" s="163"/>
      <c r="CU227" s="163"/>
      <c r="CV227" s="163"/>
      <c r="CW227" s="163"/>
      <c r="CX227" s="163"/>
      <c r="CY227" s="163"/>
      <c r="CZ227" s="163"/>
      <c r="DA227" s="163"/>
      <c r="DB227" s="163"/>
      <c r="DC227" s="163"/>
      <c r="DD227" s="163"/>
      <c r="DE227" s="163"/>
      <c r="DF227" s="163"/>
      <c r="DG227" s="163"/>
      <c r="DH227" s="163"/>
      <c r="DI227" s="163"/>
      <c r="DJ227" s="163"/>
      <c r="DK227" s="163"/>
      <c r="DL227" s="163"/>
      <c r="DM227" s="163"/>
      <c r="DN227" s="163"/>
      <c r="DO227" s="163"/>
      <c r="DP227" s="163"/>
      <c r="DQ227" s="163"/>
      <c r="DR227" s="163"/>
      <c r="DS227" s="163"/>
      <c r="DT227" s="163"/>
      <c r="DU227" s="163"/>
      <c r="DV227" s="163"/>
      <c r="DW227" s="163"/>
      <c r="DX227" s="163"/>
      <c r="DY227" s="163"/>
      <c r="DZ227" s="163"/>
      <c r="EA227" s="163"/>
      <c r="EB227" s="163"/>
      <c r="EC227" s="163"/>
      <c r="ED227" s="163"/>
      <c r="EE227" s="163"/>
      <c r="EF227" s="163"/>
      <c r="EG227" s="163"/>
      <c r="EH227" s="163"/>
      <c r="EI227" s="163"/>
      <c r="EJ227" s="163"/>
      <c r="EK227" s="163"/>
      <c r="EL227" s="163"/>
      <c r="EM227" s="163"/>
      <c r="EN227" s="163"/>
      <c r="EO227" s="163"/>
      <c r="EP227" s="163"/>
      <c r="EQ227" s="163"/>
      <c r="ER227" s="163"/>
      <c r="ES227" s="163"/>
      <c r="ET227" s="163"/>
      <c r="EU227" s="163"/>
      <c r="EV227" s="163"/>
      <c r="EW227" s="163"/>
      <c r="EX227" s="163"/>
      <c r="EY227" s="163"/>
      <c r="EZ227" s="163"/>
      <c r="FA227" s="163"/>
      <c r="FB227" s="163"/>
      <c r="FC227" s="163"/>
      <c r="FD227" s="163"/>
      <c r="FE227" s="163"/>
      <c r="FF227" s="163"/>
      <c r="FG227" s="163"/>
      <c r="FH227" s="163"/>
      <c r="FI227" s="163"/>
      <c r="FJ227" s="163"/>
      <c r="FK227" s="163"/>
      <c r="FL227" s="163"/>
      <c r="FM227" s="163"/>
      <c r="FN227" s="163"/>
      <c r="FO227" s="163"/>
      <c r="FP227" s="163"/>
      <c r="FQ227" s="163"/>
      <c r="FR227" s="163"/>
      <c r="FS227" s="163"/>
      <c r="FT227" s="163"/>
      <c r="FU227" s="163"/>
      <c r="FV227" s="163"/>
      <c r="FW227" s="163"/>
      <c r="FX227" s="163"/>
      <c r="FY227" s="163"/>
      <c r="FZ227" s="163"/>
      <c r="GA227" s="163"/>
      <c r="GB227" s="163"/>
      <c r="GC227" s="163"/>
      <c r="GD227" s="163"/>
      <c r="GE227" s="163"/>
      <c r="GF227" s="163"/>
      <c r="GG227" s="163"/>
      <c r="GH227" s="163"/>
      <c r="GI227" s="163"/>
      <c r="GJ227" s="163"/>
      <c r="GK227" s="163"/>
      <c r="GL227" s="163"/>
      <c r="GM227" s="163"/>
      <c r="GN227" s="163"/>
      <c r="GO227" s="163"/>
      <c r="GP227" s="163"/>
      <c r="GQ227" s="163"/>
      <c r="GR227" s="163"/>
      <c r="GS227" s="163"/>
      <c r="GT227" s="163"/>
      <c r="GU227" s="163"/>
      <c r="GV227" s="163"/>
      <c r="GW227" s="163"/>
      <c r="GX227" s="163"/>
      <c r="GY227" s="163"/>
      <c r="GZ227" s="163"/>
      <c r="HA227" s="163"/>
      <c r="HB227" s="163"/>
      <c r="HC227" s="163"/>
      <c r="HD227" s="163"/>
      <c r="HE227" s="163"/>
      <c r="HF227" s="163"/>
      <c r="HG227" s="163"/>
      <c r="HH227" s="163"/>
      <c r="HI227" s="163"/>
      <c r="HJ227" s="163"/>
      <c r="HK227" s="163"/>
      <c r="HL227" s="163"/>
      <c r="HM227" s="163"/>
      <c r="HN227" s="163"/>
      <c r="HO227" s="163"/>
      <c r="HP227" s="163"/>
      <c r="HQ227" s="163"/>
      <c r="HR227" s="163"/>
      <c r="HS227" s="163"/>
      <c r="HT227" s="163"/>
      <c r="HU227" s="163"/>
      <c r="HV227" s="163"/>
      <c r="HW227" s="163"/>
      <c r="HX227" s="163"/>
      <c r="HY227" s="163"/>
      <c r="HZ227" s="163"/>
      <c r="IA227" s="163"/>
      <c r="IB227" s="163"/>
      <c r="IC227" s="163"/>
      <c r="ID227" s="163"/>
      <c r="IE227" s="163"/>
      <c r="IF227" s="163"/>
      <c r="IG227" s="163"/>
      <c r="IH227" s="163"/>
      <c r="II227" s="163"/>
      <c r="IJ227" s="163"/>
      <c r="IK227" s="163"/>
      <c r="IL227" s="163"/>
      <c r="IM227" s="163"/>
      <c r="IN227" s="163"/>
      <c r="IO227" s="163"/>
      <c r="IP227" s="163"/>
      <c r="IQ227" s="163"/>
      <c r="IR227" s="163"/>
      <c r="IS227" s="163"/>
      <c r="IT227" s="163"/>
      <c r="IU227" s="163"/>
      <c r="IV227" s="163"/>
    </row>
    <row r="228" spans="1:256">
      <c r="A228" s="9" t="s">
        <v>1005</v>
      </c>
      <c r="B228" s="21"/>
      <c r="C228" s="13"/>
      <c r="D228" s="9"/>
      <c r="E228" s="9"/>
      <c r="F228" s="9"/>
      <c r="G228" s="9"/>
    </row>
    <row r="229" spans="1:256">
      <c r="A229" s="9" t="s">
        <v>1006</v>
      </c>
      <c r="B229" s="21"/>
      <c r="C229" s="13"/>
      <c r="D229" s="9"/>
      <c r="E229" s="9"/>
      <c r="F229" s="9"/>
      <c r="G229" s="9"/>
    </row>
    <row r="230" spans="1:256">
      <c r="A230" s="9" t="s">
        <v>1007</v>
      </c>
      <c r="B230" s="21"/>
      <c r="C230" s="13"/>
      <c r="D230" s="9"/>
      <c r="E230" s="9"/>
      <c r="F230" s="9"/>
      <c r="G230" s="9"/>
    </row>
    <row r="231" spans="1:256">
      <c r="A231" s="9" t="s">
        <v>1008</v>
      </c>
      <c r="B231" s="21"/>
      <c r="C231" s="13"/>
      <c r="D231" s="9"/>
      <c r="E231" s="9"/>
      <c r="F231" s="9"/>
      <c r="G231" s="9"/>
    </row>
    <row r="232" spans="1:256" ht="23.25">
      <c r="A232" s="579" t="s">
        <v>1009</v>
      </c>
      <c r="B232" s="582"/>
      <c r="C232" s="583"/>
      <c r="D232" s="584"/>
      <c r="E232" s="584"/>
      <c r="F232" s="584"/>
      <c r="G232" s="584"/>
      <c r="H232" s="164"/>
      <c r="I232" s="164"/>
    </row>
    <row r="233" spans="1:256">
      <c r="A233" s="9"/>
      <c r="B233" s="21"/>
      <c r="C233" s="13"/>
      <c r="D233" s="9"/>
      <c r="E233" s="9"/>
      <c r="F233" s="9"/>
      <c r="G233" s="9"/>
      <c r="H233" s="9"/>
      <c r="I233" s="9"/>
    </row>
    <row r="234" spans="1:256" ht="23.25">
      <c r="A234" s="211" t="s">
        <v>65</v>
      </c>
      <c r="B234" s="215"/>
      <c r="C234" s="215"/>
      <c r="D234" s="211"/>
      <c r="E234" s="211"/>
      <c r="F234" s="211"/>
      <c r="G234" s="211"/>
      <c r="H234" s="211"/>
      <c r="I234" s="211"/>
    </row>
    <row r="235" spans="1:256" ht="40.5" customHeight="1">
      <c r="A235" s="40" t="s">
        <v>173</v>
      </c>
      <c r="B235" s="83" t="s">
        <v>178</v>
      </c>
      <c r="C235" s="40" t="s">
        <v>175</v>
      </c>
      <c r="D235" s="40" t="s">
        <v>176</v>
      </c>
      <c r="E235" s="40" t="s">
        <v>172</v>
      </c>
      <c r="F235" s="40" t="s">
        <v>158</v>
      </c>
      <c r="G235" s="40" t="s">
        <v>159</v>
      </c>
      <c r="H235" s="40" t="s">
        <v>160</v>
      </c>
      <c r="I235" s="40" t="s">
        <v>254</v>
      </c>
    </row>
    <row r="236" spans="1:256" ht="37.5">
      <c r="A236" s="41">
        <v>1</v>
      </c>
      <c r="B236" s="38" t="s">
        <v>410</v>
      </c>
      <c r="C236" s="140" t="s">
        <v>116</v>
      </c>
      <c r="D236" s="41">
        <v>2552</v>
      </c>
      <c r="E236" s="38" t="s">
        <v>411</v>
      </c>
      <c r="F236" s="41" t="s">
        <v>66</v>
      </c>
      <c r="G236" s="41" t="s">
        <v>412</v>
      </c>
      <c r="H236" s="41" t="s">
        <v>413</v>
      </c>
      <c r="I236" s="41">
        <v>3</v>
      </c>
    </row>
    <row r="237" spans="1:256" ht="56.25">
      <c r="A237" s="35">
        <v>2</v>
      </c>
      <c r="B237" s="34" t="s">
        <v>410</v>
      </c>
      <c r="C237" s="145" t="s">
        <v>116</v>
      </c>
      <c r="D237" s="35">
        <v>2552</v>
      </c>
      <c r="E237" s="34" t="s">
        <v>414</v>
      </c>
      <c r="F237" s="35" t="s">
        <v>66</v>
      </c>
      <c r="G237" s="35" t="s">
        <v>415</v>
      </c>
      <c r="H237" s="35" t="s">
        <v>416</v>
      </c>
      <c r="I237" s="35">
        <v>3</v>
      </c>
    </row>
    <row r="238" spans="1:256" ht="37.5">
      <c r="A238" s="35">
        <v>3</v>
      </c>
      <c r="B238" s="159" t="s">
        <v>417</v>
      </c>
      <c r="C238" s="391" t="s">
        <v>116</v>
      </c>
      <c r="D238" s="160" t="s">
        <v>225</v>
      </c>
      <c r="E238" s="159" t="s">
        <v>418</v>
      </c>
      <c r="F238" s="160" t="s">
        <v>120</v>
      </c>
      <c r="G238" s="160" t="s">
        <v>419</v>
      </c>
      <c r="H238" s="160" t="s">
        <v>420</v>
      </c>
      <c r="I238" s="160">
        <v>1</v>
      </c>
    </row>
    <row r="239" spans="1:256" ht="37.5">
      <c r="A239" s="35">
        <v>4</v>
      </c>
      <c r="B239" s="362" t="s">
        <v>421</v>
      </c>
      <c r="C239" s="363" t="s">
        <v>313</v>
      </c>
      <c r="D239" s="363" t="s">
        <v>225</v>
      </c>
      <c r="E239" s="362" t="s">
        <v>422</v>
      </c>
      <c r="F239" s="362" t="s">
        <v>422</v>
      </c>
      <c r="G239" s="362" t="s">
        <v>423</v>
      </c>
      <c r="H239" s="363" t="s">
        <v>424</v>
      </c>
      <c r="I239" s="363">
        <v>1</v>
      </c>
    </row>
    <row r="240" spans="1:256" ht="37.5">
      <c r="A240" s="35">
        <v>5</v>
      </c>
      <c r="B240" s="34" t="s">
        <v>425</v>
      </c>
      <c r="C240" s="145" t="s">
        <v>116</v>
      </c>
      <c r="D240" s="35" t="s">
        <v>225</v>
      </c>
      <c r="E240" s="34" t="s">
        <v>426</v>
      </c>
      <c r="F240" s="35" t="s">
        <v>66</v>
      </c>
      <c r="G240" s="34"/>
      <c r="H240" s="35" t="s">
        <v>427</v>
      </c>
      <c r="I240" s="35">
        <v>3</v>
      </c>
    </row>
    <row r="241" spans="1:9" ht="37.5">
      <c r="A241" s="393">
        <v>6</v>
      </c>
      <c r="B241" s="48" t="s">
        <v>428</v>
      </c>
      <c r="C241" s="108" t="s">
        <v>116</v>
      </c>
      <c r="D241" s="109" t="s">
        <v>225</v>
      </c>
      <c r="E241" s="48" t="s">
        <v>426</v>
      </c>
      <c r="F241" s="100" t="s">
        <v>66</v>
      </c>
      <c r="G241" s="364"/>
      <c r="H241" s="100" t="s">
        <v>427</v>
      </c>
      <c r="I241" s="100">
        <v>3</v>
      </c>
    </row>
    <row r="242" spans="1:9">
      <c r="A242" s="9"/>
      <c r="B242" s="13"/>
      <c r="C242" s="13"/>
      <c r="D242" s="9"/>
      <c r="E242" s="9"/>
      <c r="F242" s="9"/>
      <c r="G242" s="9"/>
      <c r="H242" s="9"/>
      <c r="I242" s="9"/>
    </row>
    <row r="243" spans="1:9">
      <c r="A243" s="9" t="s">
        <v>1010</v>
      </c>
      <c r="B243" s="21"/>
      <c r="C243" s="13"/>
      <c r="D243" s="9"/>
      <c r="E243" s="9"/>
      <c r="F243" s="9"/>
      <c r="G243" s="9"/>
      <c r="H243" s="9"/>
      <c r="I243" s="9"/>
    </row>
    <row r="244" spans="1:9">
      <c r="A244" s="9" t="s">
        <v>1011</v>
      </c>
      <c r="B244" s="21"/>
      <c r="C244" s="13"/>
      <c r="D244" s="9"/>
      <c r="E244" s="9"/>
      <c r="F244" s="9"/>
      <c r="G244" s="9"/>
      <c r="H244" s="9"/>
      <c r="I244" s="9"/>
    </row>
    <row r="245" spans="1:9">
      <c r="A245" s="116" t="s">
        <v>1012</v>
      </c>
      <c r="B245" s="117"/>
      <c r="C245" s="118"/>
      <c r="D245" s="116"/>
      <c r="E245" s="116"/>
      <c r="F245" s="9"/>
      <c r="G245" s="9"/>
      <c r="H245" s="9"/>
      <c r="I245" s="9"/>
    </row>
    <row r="246" spans="1:9" ht="18.75" customHeight="1">
      <c r="A246" s="9" t="s">
        <v>1013</v>
      </c>
      <c r="B246" s="21"/>
      <c r="C246" s="13"/>
      <c r="D246" s="9"/>
      <c r="E246" s="9"/>
      <c r="F246" s="9"/>
      <c r="G246" s="9"/>
      <c r="H246" s="9"/>
      <c r="I246" s="9"/>
    </row>
    <row r="247" spans="1:9" ht="20.100000000000001" customHeight="1">
      <c r="A247" s="9" t="s">
        <v>1014</v>
      </c>
      <c r="B247" s="21"/>
      <c r="C247" s="13"/>
      <c r="D247" s="9"/>
      <c r="E247" s="9"/>
      <c r="F247" s="9"/>
      <c r="G247" s="9"/>
      <c r="H247" s="9"/>
      <c r="I247" s="9"/>
    </row>
    <row r="248" spans="1:9" ht="20.100000000000001" customHeight="1">
      <c r="A248" s="579" t="s">
        <v>1015</v>
      </c>
      <c r="B248" s="582"/>
      <c r="C248" s="583"/>
      <c r="D248" s="584"/>
      <c r="E248" s="584"/>
      <c r="F248" s="584"/>
      <c r="G248" s="584"/>
      <c r="H248" s="584"/>
      <c r="I248" s="584"/>
    </row>
    <row r="249" spans="1:9" ht="20.100000000000001" customHeight="1">
      <c r="A249" s="9"/>
      <c r="B249" s="21"/>
      <c r="C249" s="13"/>
      <c r="D249" s="9"/>
      <c r="E249" s="9"/>
      <c r="F249" s="9"/>
      <c r="G249" s="9"/>
      <c r="H249" s="9"/>
      <c r="I249" s="9"/>
    </row>
    <row r="250" spans="1:9" ht="20.100000000000001" customHeight="1">
      <c r="A250" s="211" t="s">
        <v>93</v>
      </c>
      <c r="B250" s="215"/>
      <c r="C250" s="215"/>
      <c r="D250" s="211"/>
      <c r="E250" s="211"/>
      <c r="F250" s="211"/>
      <c r="G250" s="211"/>
      <c r="H250" s="211"/>
      <c r="I250" s="211"/>
    </row>
    <row r="251" spans="1:9" ht="20.100000000000001" customHeight="1">
      <c r="A251" s="40" t="s">
        <v>80</v>
      </c>
      <c r="B251" s="83" t="s">
        <v>81</v>
      </c>
      <c r="C251" s="40" t="s">
        <v>82</v>
      </c>
      <c r="D251" s="508" t="s">
        <v>83</v>
      </c>
      <c r="E251" s="40" t="s">
        <v>172</v>
      </c>
      <c r="F251" s="40" t="s">
        <v>84</v>
      </c>
      <c r="G251" s="40" t="s">
        <v>85</v>
      </c>
      <c r="H251" s="40" t="s">
        <v>86</v>
      </c>
      <c r="I251" s="40" t="s">
        <v>828</v>
      </c>
    </row>
    <row r="252" spans="1:9" ht="20.100000000000001" customHeight="1">
      <c r="A252" s="51">
        <v>1</v>
      </c>
      <c r="B252" s="47" t="s">
        <v>829</v>
      </c>
      <c r="C252" s="51" t="s">
        <v>830</v>
      </c>
      <c r="D252" s="51"/>
      <c r="E252" s="47" t="s">
        <v>831</v>
      </c>
      <c r="F252" s="47" t="s">
        <v>832</v>
      </c>
      <c r="G252" s="47" t="s">
        <v>833</v>
      </c>
      <c r="H252" s="507" t="s">
        <v>834</v>
      </c>
      <c r="I252" s="51">
        <v>3</v>
      </c>
    </row>
    <row r="253" spans="1:9" ht="20.100000000000001" customHeight="1">
      <c r="A253" s="35">
        <v>2</v>
      </c>
      <c r="B253" s="34" t="s">
        <v>835</v>
      </c>
      <c r="C253" s="35" t="s">
        <v>830</v>
      </c>
      <c r="D253" s="35"/>
      <c r="E253" s="34" t="s">
        <v>831</v>
      </c>
      <c r="F253" s="34" t="s">
        <v>832</v>
      </c>
      <c r="G253" s="34" t="s">
        <v>833</v>
      </c>
      <c r="H253" s="505" t="s">
        <v>834</v>
      </c>
      <c r="I253" s="35">
        <v>3</v>
      </c>
    </row>
    <row r="254" spans="1:9" ht="20.100000000000001" customHeight="1">
      <c r="A254" s="506">
        <v>3</v>
      </c>
      <c r="B254" s="34" t="s">
        <v>836</v>
      </c>
      <c r="C254" s="35"/>
      <c r="D254" s="35">
        <v>2009</v>
      </c>
      <c r="E254" s="34" t="s">
        <v>837</v>
      </c>
      <c r="F254" s="34" t="s">
        <v>838</v>
      </c>
      <c r="G254" s="34" t="s">
        <v>839</v>
      </c>
      <c r="H254" s="505" t="s">
        <v>840</v>
      </c>
      <c r="I254" s="35">
        <v>1</v>
      </c>
    </row>
    <row r="255" spans="1:9" ht="20.100000000000001" customHeight="1">
      <c r="A255" s="506">
        <v>4</v>
      </c>
      <c r="B255" s="34" t="s">
        <v>841</v>
      </c>
      <c r="C255" s="35" t="s">
        <v>830</v>
      </c>
      <c r="D255" s="35"/>
      <c r="E255" s="34" t="s">
        <v>842</v>
      </c>
      <c r="F255" s="34" t="s">
        <v>843</v>
      </c>
      <c r="G255" s="34" t="s">
        <v>844</v>
      </c>
      <c r="H255" s="505" t="s">
        <v>845</v>
      </c>
      <c r="I255" s="35">
        <v>3</v>
      </c>
    </row>
    <row r="256" spans="1:9" ht="20.100000000000001" customHeight="1">
      <c r="A256" s="438">
        <v>5</v>
      </c>
      <c r="B256" s="48" t="s">
        <v>846</v>
      </c>
      <c r="C256" s="100" t="s">
        <v>830</v>
      </c>
      <c r="D256" s="100"/>
      <c r="E256" s="48" t="s">
        <v>847</v>
      </c>
      <c r="F256" s="48" t="s">
        <v>843</v>
      </c>
      <c r="G256" s="48" t="s">
        <v>844</v>
      </c>
      <c r="H256" s="504" t="s">
        <v>845</v>
      </c>
      <c r="I256" s="100">
        <v>3</v>
      </c>
    </row>
    <row r="257" spans="1:9" ht="20.100000000000001" customHeight="1">
      <c r="A257" s="9"/>
      <c r="B257" s="13"/>
      <c r="C257" s="13"/>
      <c r="D257" s="9"/>
      <c r="E257" s="9"/>
      <c r="F257" s="9"/>
      <c r="G257" s="9"/>
      <c r="H257" s="9"/>
      <c r="I257" s="9"/>
    </row>
    <row r="258" spans="1:9" ht="20.100000000000001" customHeight="1">
      <c r="A258" s="9" t="s">
        <v>87</v>
      </c>
      <c r="B258" s="21"/>
      <c r="C258" s="13"/>
      <c r="D258" s="9"/>
      <c r="E258" s="9"/>
      <c r="F258" s="9"/>
      <c r="G258" s="9"/>
      <c r="H258" s="9"/>
      <c r="I258" s="9"/>
    </row>
    <row r="259" spans="1:9" ht="20.100000000000001" customHeight="1">
      <c r="A259" s="9" t="s">
        <v>88</v>
      </c>
      <c r="B259" s="21"/>
      <c r="C259" s="13"/>
      <c r="D259" s="9"/>
      <c r="E259" s="9"/>
      <c r="F259" s="9"/>
      <c r="G259" s="9"/>
      <c r="H259" s="9"/>
      <c r="I259" s="9"/>
    </row>
    <row r="260" spans="1:9" ht="20.100000000000001" customHeight="1">
      <c r="A260" s="9" t="s">
        <v>89</v>
      </c>
      <c r="B260" s="21"/>
      <c r="C260" s="13"/>
      <c r="D260" s="9"/>
      <c r="E260" s="9"/>
      <c r="F260" s="9"/>
      <c r="G260" s="9"/>
      <c r="H260" s="9"/>
      <c r="I260" s="9"/>
    </row>
    <row r="261" spans="1:9" ht="20.100000000000001" customHeight="1">
      <c r="A261" s="9" t="s">
        <v>90</v>
      </c>
      <c r="B261" s="21"/>
      <c r="C261" s="13"/>
      <c r="D261" s="9"/>
      <c r="E261" s="9"/>
      <c r="F261" s="9"/>
      <c r="G261" s="9"/>
      <c r="H261" s="9"/>
      <c r="I261" s="9"/>
    </row>
    <row r="262" spans="1:9" ht="20.100000000000001" customHeight="1">
      <c r="A262" s="9" t="s">
        <v>91</v>
      </c>
      <c r="B262" s="21"/>
      <c r="C262" s="13"/>
      <c r="D262" s="9"/>
      <c r="E262" s="9"/>
      <c r="F262" s="9"/>
      <c r="G262" s="9"/>
      <c r="H262" s="9"/>
      <c r="I262" s="9"/>
    </row>
    <row r="263" spans="1:9" ht="20.100000000000001" customHeight="1">
      <c r="A263" s="579" t="s">
        <v>92</v>
      </c>
      <c r="B263" s="580"/>
      <c r="C263" s="581"/>
      <c r="D263" s="579"/>
      <c r="E263" s="579"/>
      <c r="F263" s="579"/>
      <c r="G263" s="579"/>
      <c r="H263" s="579"/>
      <c r="I263" s="579"/>
    </row>
    <row r="264" spans="1:9" ht="20.100000000000001" customHeight="1">
      <c r="A264" s="579"/>
      <c r="B264" s="580"/>
      <c r="C264" s="581"/>
      <c r="D264" s="579"/>
      <c r="E264" s="579"/>
      <c r="F264" s="579"/>
      <c r="G264" s="579"/>
      <c r="H264" s="579"/>
      <c r="I264" s="579"/>
    </row>
    <row r="265" spans="1:9" ht="24.75" customHeight="1">
      <c r="A265" s="750" t="s">
        <v>233</v>
      </c>
      <c r="B265" s="748"/>
      <c r="C265" s="748"/>
      <c r="D265" s="749"/>
      <c r="E265" s="749"/>
      <c r="F265" s="749"/>
      <c r="G265" s="749"/>
      <c r="H265" s="749"/>
      <c r="I265" s="749"/>
    </row>
    <row r="266" spans="1:9" ht="42" customHeight="1">
      <c r="A266" s="636" t="s">
        <v>173</v>
      </c>
      <c r="B266" s="637" t="s">
        <v>178</v>
      </c>
      <c r="C266" s="636" t="s">
        <v>175</v>
      </c>
      <c r="D266" s="636" t="s">
        <v>176</v>
      </c>
      <c r="E266" s="636" t="s">
        <v>172</v>
      </c>
      <c r="F266" s="636" t="s">
        <v>158</v>
      </c>
      <c r="G266" s="636" t="s">
        <v>159</v>
      </c>
      <c r="H266" s="636" t="s">
        <v>160</v>
      </c>
      <c r="I266" s="636" t="s">
        <v>254</v>
      </c>
    </row>
    <row r="267" spans="1:9" ht="55.5" customHeight="1">
      <c r="A267" s="41">
        <v>1</v>
      </c>
      <c r="B267" s="38" t="s">
        <v>1424</v>
      </c>
      <c r="C267" s="41" t="s">
        <v>1425</v>
      </c>
      <c r="D267" s="41"/>
      <c r="E267" s="38" t="s">
        <v>1426</v>
      </c>
      <c r="F267" s="38" t="s">
        <v>1483</v>
      </c>
      <c r="G267" s="38" t="s">
        <v>1427</v>
      </c>
      <c r="H267" s="41" t="s">
        <v>1428</v>
      </c>
      <c r="I267" s="41">
        <v>3</v>
      </c>
    </row>
    <row r="268" spans="1:9" ht="21.95" customHeight="1">
      <c r="A268" s="644">
        <v>2</v>
      </c>
      <c r="B268" s="645" t="s">
        <v>1429</v>
      </c>
      <c r="C268" s="644" t="s">
        <v>1425</v>
      </c>
      <c r="D268" s="644"/>
      <c r="E268" s="1216" t="s">
        <v>1430</v>
      </c>
      <c r="F268" s="1216" t="s">
        <v>1483</v>
      </c>
      <c r="G268" s="1216" t="s">
        <v>1427</v>
      </c>
      <c r="H268" s="1216" t="s">
        <v>1431</v>
      </c>
      <c r="I268" s="644">
        <v>3</v>
      </c>
    </row>
    <row r="269" spans="1:9" ht="21.95" customHeight="1">
      <c r="A269" s="644">
        <v>3</v>
      </c>
      <c r="B269" s="645" t="s">
        <v>1432</v>
      </c>
      <c r="C269" s="644" t="s">
        <v>1425</v>
      </c>
      <c r="D269" s="644"/>
      <c r="E269" s="1217"/>
      <c r="F269" s="1217"/>
      <c r="G269" s="1217"/>
      <c r="H269" s="1217"/>
      <c r="I269" s="644">
        <v>3</v>
      </c>
    </row>
    <row r="270" spans="1:9" ht="21.95" customHeight="1">
      <c r="A270" s="41">
        <v>4</v>
      </c>
      <c r="B270" s="645" t="s">
        <v>1433</v>
      </c>
      <c r="C270" s="644"/>
      <c r="D270" s="644"/>
      <c r="E270" s="1217"/>
      <c r="F270" s="1217"/>
      <c r="G270" s="1217"/>
      <c r="H270" s="1217"/>
      <c r="I270" s="644">
        <v>3</v>
      </c>
    </row>
    <row r="271" spans="1:9" ht="21.95" customHeight="1">
      <c r="A271" s="644">
        <v>5</v>
      </c>
      <c r="B271" s="645" t="s">
        <v>1434</v>
      </c>
      <c r="C271" s="644"/>
      <c r="D271" s="644"/>
      <c r="E271" s="1217"/>
      <c r="F271" s="1217"/>
      <c r="G271" s="1217"/>
      <c r="H271" s="1217"/>
      <c r="I271" s="644">
        <v>3</v>
      </c>
    </row>
    <row r="272" spans="1:9" ht="21.95" customHeight="1">
      <c r="A272" s="644">
        <v>6</v>
      </c>
      <c r="B272" s="645" t="s">
        <v>1435</v>
      </c>
      <c r="C272" s="644"/>
      <c r="D272" s="644"/>
      <c r="E272" s="1217"/>
      <c r="F272" s="1217"/>
      <c r="G272" s="1217"/>
      <c r="H272" s="1217"/>
      <c r="I272" s="644">
        <v>3</v>
      </c>
    </row>
    <row r="273" spans="1:9" ht="21.95" customHeight="1">
      <c r="A273" s="41">
        <v>7</v>
      </c>
      <c r="B273" s="645" t="s">
        <v>1436</v>
      </c>
      <c r="C273" s="644"/>
      <c r="D273" s="644"/>
      <c r="E273" s="1206"/>
      <c r="F273" s="1206"/>
      <c r="G273" s="1206"/>
      <c r="H273" s="1206"/>
      <c r="I273" s="644">
        <v>3</v>
      </c>
    </row>
    <row r="274" spans="1:9" ht="40.5" customHeight="1">
      <c r="A274" s="644">
        <v>8</v>
      </c>
      <c r="B274" s="645" t="s">
        <v>1438</v>
      </c>
      <c r="C274" s="644" t="s">
        <v>1437</v>
      </c>
      <c r="D274" s="751" t="s">
        <v>225</v>
      </c>
      <c r="E274" s="645" t="s">
        <v>1439</v>
      </c>
      <c r="F274" s="645" t="s">
        <v>1440</v>
      </c>
      <c r="G274" s="645" t="s">
        <v>1441</v>
      </c>
      <c r="H274" s="752">
        <v>238399</v>
      </c>
      <c r="I274" s="644">
        <v>1</v>
      </c>
    </row>
    <row r="275" spans="1:9" ht="20.100000000000001" customHeight="1">
      <c r="A275" s="644">
        <v>9</v>
      </c>
      <c r="B275" s="645" t="s">
        <v>1442</v>
      </c>
      <c r="C275" s="644" t="s">
        <v>1425</v>
      </c>
      <c r="D275" s="751">
        <v>2553</v>
      </c>
      <c r="E275" s="645" t="s">
        <v>1443</v>
      </c>
      <c r="F275" s="645" t="s">
        <v>1123</v>
      </c>
      <c r="G275" s="645" t="s">
        <v>1484</v>
      </c>
      <c r="H275" s="752">
        <v>238583</v>
      </c>
      <c r="I275" s="644">
        <v>1</v>
      </c>
    </row>
    <row r="276" spans="1:9" ht="20.100000000000001" customHeight="1">
      <c r="A276" s="41">
        <v>10</v>
      </c>
      <c r="B276" s="645" t="s">
        <v>1444</v>
      </c>
      <c r="C276" s="644" t="s">
        <v>1425</v>
      </c>
      <c r="D276" s="751">
        <v>2553</v>
      </c>
      <c r="E276" s="645" t="s">
        <v>1443</v>
      </c>
      <c r="F276" s="645" t="s">
        <v>1123</v>
      </c>
      <c r="G276" s="645" t="s">
        <v>1484</v>
      </c>
      <c r="H276" s="752">
        <v>238583</v>
      </c>
      <c r="I276" s="644">
        <v>1</v>
      </c>
    </row>
    <row r="277" spans="1:9" ht="33" customHeight="1">
      <c r="A277" s="644">
        <v>11</v>
      </c>
      <c r="B277" s="645" t="s">
        <v>1448</v>
      </c>
      <c r="C277" s="644" t="s">
        <v>1445</v>
      </c>
      <c r="D277" s="644" t="s">
        <v>1446</v>
      </c>
      <c r="E277" s="645" t="s">
        <v>1449</v>
      </c>
      <c r="F277" s="645" t="s">
        <v>1123</v>
      </c>
      <c r="G277" s="645" t="s">
        <v>1450</v>
      </c>
      <c r="H277" s="644" t="s">
        <v>1447</v>
      </c>
      <c r="I277" s="644">
        <v>1</v>
      </c>
    </row>
    <row r="278" spans="1:9" ht="21.95" customHeight="1">
      <c r="A278" s="644">
        <v>12</v>
      </c>
      <c r="B278" s="645" t="s">
        <v>1451</v>
      </c>
      <c r="C278" s="644" t="s">
        <v>1452</v>
      </c>
      <c r="D278" s="644"/>
      <c r="E278" s="1216" t="s">
        <v>1453</v>
      </c>
      <c r="F278" s="1216" t="s">
        <v>1454</v>
      </c>
      <c r="G278" s="1216" t="s">
        <v>1455</v>
      </c>
      <c r="H278" s="1231">
        <v>19151</v>
      </c>
      <c r="I278" s="644">
        <v>1</v>
      </c>
    </row>
    <row r="279" spans="1:9" ht="21.95" customHeight="1">
      <c r="A279" s="41">
        <v>13</v>
      </c>
      <c r="B279" s="645" t="s">
        <v>1456</v>
      </c>
      <c r="C279" s="644" t="s">
        <v>1452</v>
      </c>
      <c r="D279" s="644"/>
      <c r="E279" s="1217"/>
      <c r="F279" s="1217"/>
      <c r="G279" s="1217"/>
      <c r="H279" s="1232"/>
      <c r="I279" s="644">
        <v>1</v>
      </c>
    </row>
    <row r="280" spans="1:9" ht="21.95" customHeight="1">
      <c r="A280" s="644">
        <v>14</v>
      </c>
      <c r="B280" s="645" t="s">
        <v>1457</v>
      </c>
      <c r="C280" s="644" t="s">
        <v>1452</v>
      </c>
      <c r="D280" s="644"/>
      <c r="E280" s="1206"/>
      <c r="F280" s="1206"/>
      <c r="G280" s="1206"/>
      <c r="H280" s="1208"/>
      <c r="I280" s="644">
        <v>1</v>
      </c>
    </row>
    <row r="281" spans="1:9" ht="35.25" customHeight="1">
      <c r="A281" s="644">
        <v>15</v>
      </c>
      <c r="B281" s="645" t="s">
        <v>1460</v>
      </c>
      <c r="C281" s="644" t="s">
        <v>1461</v>
      </c>
      <c r="D281" s="644"/>
      <c r="E281" s="645" t="s">
        <v>1462</v>
      </c>
      <c r="F281" s="645" t="s">
        <v>1463</v>
      </c>
      <c r="G281" s="645" t="s">
        <v>1464</v>
      </c>
      <c r="H281" s="712">
        <v>19157</v>
      </c>
      <c r="I281" s="644">
        <v>1</v>
      </c>
    </row>
    <row r="282" spans="1:9" ht="39.75" customHeight="1">
      <c r="A282" s="727" t="s">
        <v>173</v>
      </c>
      <c r="B282" s="726" t="s">
        <v>178</v>
      </c>
      <c r="C282" s="727" t="s">
        <v>175</v>
      </c>
      <c r="D282" s="727" t="s">
        <v>176</v>
      </c>
      <c r="E282" s="727" t="s">
        <v>172</v>
      </c>
      <c r="F282" s="727" t="s">
        <v>158</v>
      </c>
      <c r="G282" s="727" t="s">
        <v>159</v>
      </c>
      <c r="H282" s="727" t="s">
        <v>160</v>
      </c>
      <c r="I282" s="727" t="s">
        <v>254</v>
      </c>
    </row>
    <row r="283" spans="1:9" ht="21.95" customHeight="1">
      <c r="A283" s="41">
        <v>16</v>
      </c>
      <c r="B283" s="645" t="s">
        <v>1465</v>
      </c>
      <c r="C283" s="644" t="s">
        <v>1461</v>
      </c>
      <c r="D283" s="644"/>
      <c r="E283" s="1216" t="s">
        <v>1466</v>
      </c>
      <c r="F283" s="1216" t="s">
        <v>1454</v>
      </c>
      <c r="G283" s="1216" t="s">
        <v>1467</v>
      </c>
      <c r="H283" s="1218">
        <v>19404</v>
      </c>
      <c r="I283" s="644">
        <v>1</v>
      </c>
    </row>
    <row r="284" spans="1:9" ht="21.95" customHeight="1">
      <c r="A284" s="644">
        <v>17</v>
      </c>
      <c r="B284" s="645" t="s">
        <v>1468</v>
      </c>
      <c r="C284" s="644" t="s">
        <v>1461</v>
      </c>
      <c r="D284" s="644"/>
      <c r="E284" s="1217"/>
      <c r="F284" s="1217"/>
      <c r="G284" s="1217"/>
      <c r="H284" s="1219"/>
      <c r="I284" s="644">
        <v>1</v>
      </c>
    </row>
    <row r="285" spans="1:9" ht="21.95" customHeight="1">
      <c r="A285" s="644">
        <v>18</v>
      </c>
      <c r="B285" s="645" t="s">
        <v>1469</v>
      </c>
      <c r="C285" s="644" t="s">
        <v>1461</v>
      </c>
      <c r="D285" s="644"/>
      <c r="E285" s="1217"/>
      <c r="F285" s="1217"/>
      <c r="G285" s="1217"/>
      <c r="H285" s="1219"/>
      <c r="I285" s="644">
        <v>1</v>
      </c>
    </row>
    <row r="286" spans="1:9" ht="21.95" customHeight="1">
      <c r="A286" s="41">
        <v>19</v>
      </c>
      <c r="B286" s="645" t="s">
        <v>1470</v>
      </c>
      <c r="C286" s="644" t="s">
        <v>1461</v>
      </c>
      <c r="D286" s="644"/>
      <c r="E286" s="1217"/>
      <c r="F286" s="1217"/>
      <c r="G286" s="1217"/>
      <c r="H286" s="1219"/>
      <c r="I286" s="644">
        <v>1</v>
      </c>
    </row>
    <row r="287" spans="1:9" ht="21.95" customHeight="1">
      <c r="A287" s="644">
        <v>20</v>
      </c>
      <c r="B287" s="645" t="s">
        <v>1471</v>
      </c>
      <c r="C287" s="644" t="s">
        <v>1461</v>
      </c>
      <c r="D287" s="644"/>
      <c r="E287" s="1217"/>
      <c r="F287" s="1217"/>
      <c r="G287" s="1217"/>
      <c r="H287" s="1219"/>
      <c r="I287" s="644">
        <v>1</v>
      </c>
    </row>
    <row r="288" spans="1:9" ht="21.95" customHeight="1">
      <c r="A288" s="644">
        <v>21</v>
      </c>
      <c r="B288" s="645" t="s">
        <v>1472</v>
      </c>
      <c r="C288" s="644" t="s">
        <v>1473</v>
      </c>
      <c r="D288" s="644"/>
      <c r="E288" s="1217"/>
      <c r="F288" s="1217"/>
      <c r="G288" s="1217"/>
      <c r="H288" s="1219"/>
      <c r="I288" s="644">
        <v>1</v>
      </c>
    </row>
    <row r="289" spans="1:9" ht="21.95" customHeight="1">
      <c r="A289" s="41">
        <v>22</v>
      </c>
      <c r="B289" s="645" t="s">
        <v>1474</v>
      </c>
      <c r="C289" s="644" t="s">
        <v>1459</v>
      </c>
      <c r="D289" s="644"/>
      <c r="E289" s="1206"/>
      <c r="F289" s="1206"/>
      <c r="G289" s="1206"/>
      <c r="H289" s="1220"/>
      <c r="I289" s="644">
        <v>1</v>
      </c>
    </row>
    <row r="290" spans="1:9" ht="21.95" customHeight="1">
      <c r="A290" s="644">
        <v>23</v>
      </c>
      <c r="B290" s="645" t="s">
        <v>1475</v>
      </c>
      <c r="C290" s="644" t="s">
        <v>1459</v>
      </c>
      <c r="D290" s="644"/>
      <c r="E290" s="1216" t="s">
        <v>1476</v>
      </c>
      <c r="F290" s="1216" t="s">
        <v>1458</v>
      </c>
      <c r="G290" s="1216" t="s">
        <v>1477</v>
      </c>
      <c r="H290" s="1218">
        <v>19194</v>
      </c>
      <c r="I290" s="644">
        <v>1</v>
      </c>
    </row>
    <row r="291" spans="1:9" ht="21.95" customHeight="1">
      <c r="A291" s="644">
        <v>24</v>
      </c>
      <c r="B291" s="645" t="s">
        <v>1478</v>
      </c>
      <c r="C291" s="644" t="s">
        <v>1459</v>
      </c>
      <c r="D291" s="644"/>
      <c r="E291" s="1217"/>
      <c r="F291" s="1217"/>
      <c r="G291" s="1217"/>
      <c r="H291" s="1219"/>
      <c r="I291" s="644">
        <v>1</v>
      </c>
    </row>
    <row r="292" spans="1:9" ht="21.95" customHeight="1">
      <c r="A292" s="41">
        <v>25</v>
      </c>
      <c r="B292" s="645" t="s">
        <v>1479</v>
      </c>
      <c r="C292" s="644" t="s">
        <v>1459</v>
      </c>
      <c r="D292" s="644"/>
      <c r="E292" s="1206"/>
      <c r="F292" s="1206"/>
      <c r="G292" s="1206"/>
      <c r="H292" s="1220"/>
      <c r="I292" s="644">
        <v>1</v>
      </c>
    </row>
    <row r="293" spans="1:9" ht="56.25">
      <c r="A293" s="399">
        <v>26</v>
      </c>
      <c r="B293" s="48" t="s">
        <v>1480</v>
      </c>
      <c r="C293" s="634" t="s">
        <v>1459</v>
      </c>
      <c r="D293" s="634"/>
      <c r="E293" s="48" t="s">
        <v>1481</v>
      </c>
      <c r="F293" s="48" t="s">
        <v>255</v>
      </c>
      <c r="G293" s="48" t="s">
        <v>1482</v>
      </c>
      <c r="H293" s="345">
        <v>19462</v>
      </c>
      <c r="I293" s="634">
        <v>1</v>
      </c>
    </row>
    <row r="294" spans="1:9">
      <c r="A294" s="86"/>
      <c r="B294" s="29"/>
      <c r="C294" s="86"/>
      <c r="D294" s="86"/>
      <c r="E294" s="29"/>
      <c r="F294" s="29"/>
      <c r="G294" s="29"/>
      <c r="H294" s="754"/>
      <c r="I294" s="86"/>
    </row>
    <row r="295" spans="1:9">
      <c r="A295" s="9" t="s">
        <v>1486</v>
      </c>
      <c r="B295" s="21"/>
      <c r="C295" s="13"/>
      <c r="D295" s="9"/>
      <c r="E295" s="9"/>
      <c r="F295" s="9"/>
      <c r="G295" s="9"/>
    </row>
    <row r="296" spans="1:9">
      <c r="A296" s="9" t="s">
        <v>1485</v>
      </c>
      <c r="B296" s="21"/>
      <c r="C296" s="13"/>
      <c r="D296" s="9"/>
      <c r="E296" s="9"/>
      <c r="F296" s="9"/>
      <c r="G296" s="9"/>
    </row>
    <row r="297" spans="1:9">
      <c r="A297" s="9" t="s">
        <v>1487</v>
      </c>
      <c r="B297" s="21"/>
      <c r="C297" s="13"/>
      <c r="D297" s="9"/>
      <c r="E297" s="9"/>
      <c r="F297" s="9"/>
      <c r="G297" s="9"/>
    </row>
    <row r="298" spans="1:9">
      <c r="A298" s="9" t="s">
        <v>1007</v>
      </c>
      <c r="B298" s="21"/>
      <c r="C298" s="13"/>
      <c r="D298" s="9"/>
      <c r="E298" s="9"/>
      <c r="F298" s="9"/>
      <c r="G298" s="9"/>
    </row>
    <row r="299" spans="1:9">
      <c r="A299" s="9" t="s">
        <v>1008</v>
      </c>
      <c r="B299" s="21"/>
      <c r="C299" s="13"/>
      <c r="D299" s="9"/>
      <c r="E299" s="9"/>
      <c r="F299" s="9"/>
      <c r="G299" s="9"/>
    </row>
    <row r="300" spans="1:9" ht="23.25">
      <c r="A300" s="579" t="s">
        <v>1488</v>
      </c>
      <c r="B300" s="582"/>
      <c r="C300" s="583"/>
      <c r="D300" s="584"/>
      <c r="E300" s="584"/>
      <c r="F300" s="584"/>
      <c r="G300" s="584"/>
      <c r="H300" s="164"/>
      <c r="I300" s="164"/>
    </row>
    <row r="301" spans="1:9" ht="23.25">
      <c r="A301" s="736"/>
      <c r="B301" s="13"/>
      <c r="C301" s="13"/>
      <c r="D301" s="9"/>
      <c r="E301" s="9"/>
      <c r="F301" s="9"/>
      <c r="G301" s="9"/>
      <c r="H301" s="9"/>
      <c r="I301" s="9"/>
    </row>
    <row r="302" spans="1:9" ht="23.25">
      <c r="A302" s="211" t="s">
        <v>253</v>
      </c>
      <c r="B302" s="216"/>
      <c r="C302" s="216"/>
      <c r="D302" s="216"/>
      <c r="E302" s="216"/>
      <c r="F302" s="216"/>
      <c r="G302" s="216"/>
      <c r="H302" s="216"/>
      <c r="I302" s="216"/>
    </row>
    <row r="303" spans="1:9" ht="56.25">
      <c r="A303" s="27" t="s">
        <v>173</v>
      </c>
      <c r="B303" s="98" t="s">
        <v>178</v>
      </c>
      <c r="C303" s="27" t="s">
        <v>175</v>
      </c>
      <c r="D303" s="27" t="s">
        <v>176</v>
      </c>
      <c r="E303" s="27" t="s">
        <v>172</v>
      </c>
      <c r="F303" s="27" t="s">
        <v>158</v>
      </c>
      <c r="G303" s="27" t="s">
        <v>159</v>
      </c>
      <c r="H303" s="27" t="s">
        <v>160</v>
      </c>
      <c r="I303" s="27" t="s">
        <v>254</v>
      </c>
    </row>
    <row r="304" spans="1:9" ht="37.5">
      <c r="A304" s="33">
        <v>1</v>
      </c>
      <c r="B304" s="32" t="s">
        <v>42</v>
      </c>
      <c r="C304" s="33" t="s">
        <v>116</v>
      </c>
      <c r="D304" s="33"/>
      <c r="E304" s="32" t="s">
        <v>532</v>
      </c>
      <c r="F304" s="32" t="s">
        <v>533</v>
      </c>
      <c r="G304" s="32" t="s">
        <v>534</v>
      </c>
      <c r="H304" s="33" t="s">
        <v>535</v>
      </c>
      <c r="I304" s="33">
        <v>3</v>
      </c>
    </row>
    <row r="305" spans="1:9" ht="75">
      <c r="A305" s="35">
        <v>2</v>
      </c>
      <c r="B305" s="34" t="s">
        <v>536</v>
      </c>
      <c r="C305" s="35" t="s">
        <v>116</v>
      </c>
      <c r="D305" s="35"/>
      <c r="E305" s="34" t="s">
        <v>537</v>
      </c>
      <c r="F305" s="34" t="s">
        <v>538</v>
      </c>
      <c r="G305" s="34" t="s">
        <v>539</v>
      </c>
      <c r="H305" s="35" t="s">
        <v>540</v>
      </c>
      <c r="I305" s="35">
        <v>3</v>
      </c>
    </row>
    <row r="306" spans="1:9" ht="93.75">
      <c r="A306" s="35">
        <v>3</v>
      </c>
      <c r="B306" s="34" t="s">
        <v>541</v>
      </c>
      <c r="C306" s="35" t="s">
        <v>116</v>
      </c>
      <c r="D306" s="439"/>
      <c r="E306" s="34" t="s">
        <v>542</v>
      </c>
      <c r="F306" s="34" t="s">
        <v>543</v>
      </c>
      <c r="G306" s="34" t="s">
        <v>544</v>
      </c>
      <c r="H306" s="440" t="s">
        <v>545</v>
      </c>
      <c r="I306" s="35">
        <v>1</v>
      </c>
    </row>
    <row r="307" spans="1:9" ht="93.75">
      <c r="A307" s="399">
        <v>4</v>
      </c>
      <c r="B307" s="36" t="s">
        <v>546</v>
      </c>
      <c r="C307" s="37" t="s">
        <v>116</v>
      </c>
      <c r="D307" s="611"/>
      <c r="E307" s="36" t="s">
        <v>547</v>
      </c>
      <c r="F307" s="36" t="s">
        <v>548</v>
      </c>
      <c r="G307" s="36" t="s">
        <v>549</v>
      </c>
      <c r="H307" s="464" t="s">
        <v>550</v>
      </c>
      <c r="I307" s="37">
        <v>2</v>
      </c>
    </row>
    <row r="308" spans="1:9">
      <c r="A308" s="9"/>
      <c r="B308" s="13"/>
      <c r="C308" s="13"/>
      <c r="D308" s="9"/>
      <c r="E308" s="9"/>
      <c r="F308" s="9"/>
      <c r="G308" s="9"/>
      <c r="H308" s="9"/>
      <c r="I308" s="9"/>
    </row>
    <row r="309" spans="1:9">
      <c r="A309" s="9" t="s">
        <v>1055</v>
      </c>
      <c r="B309" s="21"/>
      <c r="C309" s="13"/>
      <c r="D309" s="9"/>
      <c r="E309" s="9"/>
      <c r="F309" s="9"/>
      <c r="G309" s="9"/>
      <c r="H309" s="9"/>
      <c r="I309" s="9"/>
    </row>
    <row r="310" spans="1:9">
      <c r="A310" s="9" t="s">
        <v>1056</v>
      </c>
      <c r="B310" s="21"/>
      <c r="C310" s="13"/>
      <c r="D310" s="9"/>
      <c r="E310" s="9"/>
      <c r="F310" s="9"/>
      <c r="G310" s="9"/>
      <c r="H310" s="9"/>
      <c r="I310" s="9"/>
    </row>
    <row r="311" spans="1:9">
      <c r="A311" s="9" t="s">
        <v>1540</v>
      </c>
      <c r="B311" s="21"/>
      <c r="C311" s="13"/>
      <c r="D311" s="9"/>
      <c r="E311" s="9"/>
      <c r="F311" s="9"/>
      <c r="G311" s="9"/>
      <c r="H311" s="9"/>
      <c r="I311" s="9"/>
    </row>
    <row r="312" spans="1:9">
      <c r="A312" s="9" t="s">
        <v>1002</v>
      </c>
      <c r="B312" s="21"/>
      <c r="C312" s="13"/>
      <c r="D312" s="9"/>
      <c r="E312" s="9"/>
      <c r="F312" s="9"/>
      <c r="G312" s="9"/>
      <c r="H312" s="9"/>
      <c r="I312" s="9"/>
    </row>
    <row r="313" spans="1:9">
      <c r="A313" s="9" t="s">
        <v>1057</v>
      </c>
      <c r="B313" s="21"/>
      <c r="C313" s="13"/>
      <c r="D313" s="9"/>
      <c r="E313" s="9"/>
      <c r="F313" s="9"/>
      <c r="G313" s="9"/>
      <c r="H313" s="9"/>
      <c r="I313" s="9"/>
    </row>
    <row r="314" spans="1:9" ht="23.25">
      <c r="A314" s="579" t="s">
        <v>1054</v>
      </c>
      <c r="B314" s="580"/>
      <c r="C314" s="581"/>
      <c r="D314" s="579"/>
      <c r="E314" s="579"/>
      <c r="F314" s="579"/>
      <c r="G314" s="579"/>
      <c r="H314" s="579"/>
      <c r="I314" s="579"/>
    </row>
    <row r="315" spans="1:9">
      <c r="A315" s="157"/>
      <c r="B315" s="91"/>
      <c r="C315" s="90"/>
      <c r="D315" s="92"/>
      <c r="E315" s="91"/>
      <c r="F315" s="92"/>
      <c r="G315" s="93"/>
      <c r="H315" s="90"/>
      <c r="I315" s="91"/>
    </row>
    <row r="316" spans="1:9" ht="23.25">
      <c r="A316" s="826" t="s">
        <v>252</v>
      </c>
      <c r="B316" s="217"/>
      <c r="C316" s="218"/>
      <c r="D316" s="219"/>
      <c r="E316" s="217"/>
      <c r="F316" s="219"/>
      <c r="G316" s="220"/>
      <c r="H316" s="218"/>
      <c r="I316" s="217"/>
    </row>
    <row r="317" spans="1:9" ht="37.5" customHeight="1">
      <c r="A317" s="727" t="s">
        <v>173</v>
      </c>
      <c r="B317" s="726" t="s">
        <v>178</v>
      </c>
      <c r="C317" s="727" t="s">
        <v>175</v>
      </c>
      <c r="D317" s="727" t="s">
        <v>176</v>
      </c>
      <c r="E317" s="727" t="s">
        <v>172</v>
      </c>
      <c r="F317" s="727" t="s">
        <v>158</v>
      </c>
      <c r="G317" s="727" t="s">
        <v>159</v>
      </c>
      <c r="H317" s="727" t="s">
        <v>160</v>
      </c>
      <c r="I317" s="727" t="s">
        <v>254</v>
      </c>
    </row>
    <row r="318" spans="1:9" ht="21.95" customHeight="1">
      <c r="A318" s="41">
        <v>1</v>
      </c>
      <c r="B318" s="38" t="s">
        <v>1121</v>
      </c>
      <c r="C318" s="41" t="s">
        <v>116</v>
      </c>
      <c r="D318" s="41" t="s">
        <v>119</v>
      </c>
      <c r="E318" s="1206" t="s">
        <v>1122</v>
      </c>
      <c r="F318" s="1206" t="s">
        <v>1123</v>
      </c>
      <c r="G318" s="1206" t="s">
        <v>1124</v>
      </c>
      <c r="H318" s="1208">
        <v>19174</v>
      </c>
      <c r="I318" s="1210">
        <v>1</v>
      </c>
    </row>
    <row r="319" spans="1:9" ht="21.95" customHeight="1">
      <c r="A319" s="35">
        <v>2</v>
      </c>
      <c r="B319" s="713" t="s">
        <v>1125</v>
      </c>
      <c r="C319" s="714" t="s">
        <v>116</v>
      </c>
      <c r="D319" s="714" t="s">
        <v>119</v>
      </c>
      <c r="E319" s="1207"/>
      <c r="F319" s="1207"/>
      <c r="G319" s="1207"/>
      <c r="H319" s="1209"/>
      <c r="I319" s="1211"/>
    </row>
    <row r="320" spans="1:9" ht="21.95" customHeight="1">
      <c r="A320" s="35">
        <v>3</v>
      </c>
      <c r="B320" s="34" t="s">
        <v>1126</v>
      </c>
      <c r="C320" s="35" t="s">
        <v>116</v>
      </c>
      <c r="D320" s="35" t="s">
        <v>119</v>
      </c>
      <c r="E320" s="1207"/>
      <c r="F320" s="1207"/>
      <c r="G320" s="1207"/>
      <c r="H320" s="1209"/>
      <c r="I320" s="1211"/>
    </row>
    <row r="321" spans="1:9" ht="21.95" customHeight="1">
      <c r="A321" s="35">
        <v>4</v>
      </c>
      <c r="B321" s="34" t="s">
        <v>1127</v>
      </c>
      <c r="C321" s="35" t="s">
        <v>116</v>
      </c>
      <c r="D321" s="35">
        <v>2552</v>
      </c>
      <c r="E321" s="1207" t="s">
        <v>1128</v>
      </c>
      <c r="F321" s="1207" t="s">
        <v>1129</v>
      </c>
      <c r="G321" s="1207" t="s">
        <v>1130</v>
      </c>
      <c r="H321" s="1209">
        <v>19344</v>
      </c>
      <c r="I321" s="1211">
        <v>1</v>
      </c>
    </row>
    <row r="322" spans="1:9" ht="21.95" customHeight="1">
      <c r="A322" s="35">
        <v>5</v>
      </c>
      <c r="B322" s="34" t="s">
        <v>1131</v>
      </c>
      <c r="C322" s="35" t="s">
        <v>116</v>
      </c>
      <c r="D322" s="35">
        <v>2552</v>
      </c>
      <c r="E322" s="1207"/>
      <c r="F322" s="1207"/>
      <c r="G322" s="1207"/>
      <c r="H322" s="1214"/>
      <c r="I322" s="1211"/>
    </row>
    <row r="323" spans="1:9" ht="21.95" customHeight="1">
      <c r="A323" s="35">
        <v>6</v>
      </c>
      <c r="B323" s="713" t="s">
        <v>1132</v>
      </c>
      <c r="C323" s="714" t="s">
        <v>116</v>
      </c>
      <c r="D323" s="714" t="s">
        <v>119</v>
      </c>
      <c r="E323" s="1212" t="s">
        <v>1133</v>
      </c>
      <c r="F323" s="1212" t="s">
        <v>255</v>
      </c>
      <c r="G323" s="1212" t="s">
        <v>1134</v>
      </c>
      <c r="H323" s="1213">
        <v>238305</v>
      </c>
      <c r="I323" s="1211">
        <v>1</v>
      </c>
    </row>
    <row r="324" spans="1:9" ht="21.95" customHeight="1">
      <c r="A324" s="35">
        <v>7</v>
      </c>
      <c r="B324" s="34" t="s">
        <v>1135</v>
      </c>
      <c r="C324" s="35" t="s">
        <v>116</v>
      </c>
      <c r="D324" s="35" t="s">
        <v>119</v>
      </c>
      <c r="E324" s="1212"/>
      <c r="F324" s="1212"/>
      <c r="G324" s="1212"/>
      <c r="H324" s="1213"/>
      <c r="I324" s="1211"/>
    </row>
    <row r="325" spans="1:9" ht="21.95" customHeight="1">
      <c r="A325" s="35">
        <v>8</v>
      </c>
      <c r="B325" s="713" t="s">
        <v>1132</v>
      </c>
      <c r="C325" s="714" t="s">
        <v>116</v>
      </c>
      <c r="D325" s="714" t="s">
        <v>119</v>
      </c>
      <c r="E325" s="1212" t="s">
        <v>1136</v>
      </c>
      <c r="F325" s="1212" t="s">
        <v>1137</v>
      </c>
      <c r="G325" s="1212" t="s">
        <v>1138</v>
      </c>
      <c r="H325" s="1213">
        <v>238374</v>
      </c>
      <c r="I325" s="1211">
        <v>1</v>
      </c>
    </row>
    <row r="326" spans="1:9" ht="21.95" customHeight="1">
      <c r="A326" s="35">
        <v>9</v>
      </c>
      <c r="B326" s="34" t="s">
        <v>1135</v>
      </c>
      <c r="C326" s="35" t="s">
        <v>116</v>
      </c>
      <c r="D326" s="35" t="s">
        <v>119</v>
      </c>
      <c r="E326" s="1212"/>
      <c r="F326" s="1212"/>
      <c r="G326" s="1212"/>
      <c r="H326" s="1213"/>
      <c r="I326" s="1211"/>
    </row>
    <row r="327" spans="1:9" ht="21.95" customHeight="1">
      <c r="A327" s="35">
        <v>10</v>
      </c>
      <c r="B327" s="713" t="s">
        <v>1132</v>
      </c>
      <c r="C327" s="714" t="s">
        <v>116</v>
      </c>
      <c r="D327" s="714" t="s">
        <v>119</v>
      </c>
      <c r="E327" s="1212" t="s">
        <v>1139</v>
      </c>
      <c r="F327" s="1212" t="s">
        <v>67</v>
      </c>
      <c r="G327" s="1212" t="s">
        <v>1140</v>
      </c>
      <c r="H327" s="1213">
        <v>19245</v>
      </c>
      <c r="I327" s="1211">
        <v>1</v>
      </c>
    </row>
    <row r="328" spans="1:9" ht="21.95" customHeight="1">
      <c r="A328" s="35">
        <v>11</v>
      </c>
      <c r="B328" s="34" t="s">
        <v>1135</v>
      </c>
      <c r="C328" s="35" t="s">
        <v>116</v>
      </c>
      <c r="D328" s="35" t="s">
        <v>119</v>
      </c>
      <c r="E328" s="1212"/>
      <c r="F328" s="1212"/>
      <c r="G328" s="1212"/>
      <c r="H328" s="1213"/>
      <c r="I328" s="1211"/>
    </row>
    <row r="329" spans="1:9" ht="21.95" customHeight="1">
      <c r="A329" s="35">
        <v>12</v>
      </c>
      <c r="B329" s="34" t="s">
        <v>1141</v>
      </c>
      <c r="C329" s="35" t="s">
        <v>116</v>
      </c>
      <c r="D329" s="35" t="s">
        <v>119</v>
      </c>
      <c r="E329" s="1212"/>
      <c r="F329" s="1212"/>
      <c r="G329" s="1212"/>
      <c r="H329" s="1213"/>
      <c r="I329" s="1211"/>
    </row>
    <row r="330" spans="1:9" ht="21.95" customHeight="1">
      <c r="A330" s="35">
        <v>13</v>
      </c>
      <c r="B330" s="713" t="s">
        <v>1142</v>
      </c>
      <c r="C330" s="714" t="s">
        <v>116</v>
      </c>
      <c r="D330" s="714" t="s">
        <v>119</v>
      </c>
      <c r="E330" s="1212" t="s">
        <v>1133</v>
      </c>
      <c r="F330" s="1212" t="s">
        <v>1143</v>
      </c>
      <c r="G330" s="1212" t="s">
        <v>1134</v>
      </c>
      <c r="H330" s="1213">
        <v>238305</v>
      </c>
      <c r="I330" s="1215">
        <v>1</v>
      </c>
    </row>
    <row r="331" spans="1:9" ht="21.95" customHeight="1">
      <c r="A331" s="35">
        <v>14</v>
      </c>
      <c r="B331" s="713" t="s">
        <v>1144</v>
      </c>
      <c r="C331" s="714" t="s">
        <v>116</v>
      </c>
      <c r="D331" s="714" t="s">
        <v>119</v>
      </c>
      <c r="E331" s="1212"/>
      <c r="F331" s="1212"/>
      <c r="G331" s="1212"/>
      <c r="H331" s="1213"/>
      <c r="I331" s="1215"/>
    </row>
    <row r="332" spans="1:9" ht="21.95" customHeight="1">
      <c r="A332" s="35">
        <v>15</v>
      </c>
      <c r="B332" s="713" t="s">
        <v>1145</v>
      </c>
      <c r="C332" s="714" t="s">
        <v>116</v>
      </c>
      <c r="D332" s="714" t="s">
        <v>119</v>
      </c>
      <c r="E332" s="1212"/>
      <c r="F332" s="1212"/>
      <c r="G332" s="1212"/>
      <c r="H332" s="1213"/>
      <c r="I332" s="1215"/>
    </row>
    <row r="333" spans="1:9" ht="21.95" customHeight="1">
      <c r="A333" s="35">
        <v>16</v>
      </c>
      <c r="B333" s="713" t="s">
        <v>1142</v>
      </c>
      <c r="C333" s="714" t="s">
        <v>116</v>
      </c>
      <c r="D333" s="714" t="s">
        <v>119</v>
      </c>
      <c r="E333" s="1212" t="s">
        <v>1146</v>
      </c>
      <c r="F333" s="1212" t="s">
        <v>1147</v>
      </c>
      <c r="G333" s="1212" t="s">
        <v>1148</v>
      </c>
      <c r="H333" s="1215" t="s">
        <v>1149</v>
      </c>
      <c r="I333" s="1215">
        <v>1</v>
      </c>
    </row>
    <row r="334" spans="1:9" ht="21.95" customHeight="1">
      <c r="A334" s="35">
        <v>17</v>
      </c>
      <c r="B334" s="713" t="s">
        <v>1144</v>
      </c>
      <c r="C334" s="714" t="s">
        <v>116</v>
      </c>
      <c r="D334" s="714" t="s">
        <v>119</v>
      </c>
      <c r="E334" s="1212"/>
      <c r="F334" s="1212"/>
      <c r="G334" s="1212"/>
      <c r="H334" s="1215"/>
      <c r="I334" s="1215"/>
    </row>
    <row r="335" spans="1:9" ht="21.95" customHeight="1">
      <c r="A335" s="35">
        <v>18</v>
      </c>
      <c r="B335" s="713" t="s">
        <v>1145</v>
      </c>
      <c r="C335" s="714" t="s">
        <v>116</v>
      </c>
      <c r="D335" s="714" t="s">
        <v>119</v>
      </c>
      <c r="E335" s="1212"/>
      <c r="F335" s="1212"/>
      <c r="G335" s="1212"/>
      <c r="H335" s="1215"/>
      <c r="I335" s="1215"/>
    </row>
    <row r="336" spans="1:9" ht="21.95" customHeight="1">
      <c r="A336" s="35">
        <v>19</v>
      </c>
      <c r="B336" s="713" t="s">
        <v>1150</v>
      </c>
      <c r="C336" s="714" t="s">
        <v>116</v>
      </c>
      <c r="D336" s="714" t="s">
        <v>119</v>
      </c>
      <c r="E336" s="1212"/>
      <c r="F336" s="1212"/>
      <c r="G336" s="1212"/>
      <c r="H336" s="1215"/>
      <c r="I336" s="1215"/>
    </row>
    <row r="337" spans="1:9" ht="21.95" customHeight="1">
      <c r="A337" s="35">
        <v>20</v>
      </c>
      <c r="B337" s="34" t="s">
        <v>1151</v>
      </c>
      <c r="C337" s="35" t="s">
        <v>116</v>
      </c>
      <c r="D337" s="35" t="s">
        <v>119</v>
      </c>
      <c r="E337" s="1212"/>
      <c r="F337" s="1212"/>
      <c r="G337" s="1212"/>
      <c r="H337" s="1215"/>
      <c r="I337" s="1215"/>
    </row>
    <row r="338" spans="1:9" ht="21.95" customHeight="1">
      <c r="A338" s="35">
        <v>21</v>
      </c>
      <c r="B338" s="34" t="s">
        <v>1152</v>
      </c>
      <c r="C338" s="35" t="s">
        <v>116</v>
      </c>
      <c r="D338" s="35" t="s">
        <v>119</v>
      </c>
      <c r="E338" s="1212"/>
      <c r="F338" s="1212"/>
      <c r="G338" s="1212"/>
      <c r="H338" s="1215"/>
      <c r="I338" s="1215"/>
    </row>
    <row r="339" spans="1:9" ht="38.25" customHeight="1">
      <c r="A339" s="35">
        <v>22</v>
      </c>
      <c r="B339" s="715" t="s">
        <v>1153</v>
      </c>
      <c r="C339" s="714" t="s">
        <v>116</v>
      </c>
      <c r="D339" s="714" t="s">
        <v>119</v>
      </c>
      <c r="E339" s="713" t="s">
        <v>1154</v>
      </c>
      <c r="F339" s="713" t="s">
        <v>1155</v>
      </c>
      <c r="G339" s="713" t="s">
        <v>1156</v>
      </c>
      <c r="H339" s="716">
        <v>238653</v>
      </c>
      <c r="I339" s="714">
        <v>2</v>
      </c>
    </row>
    <row r="340" spans="1:9" ht="56.25">
      <c r="A340" s="727" t="s">
        <v>173</v>
      </c>
      <c r="B340" s="726" t="s">
        <v>178</v>
      </c>
      <c r="C340" s="727" t="s">
        <v>175</v>
      </c>
      <c r="D340" s="727" t="s">
        <v>176</v>
      </c>
      <c r="E340" s="727" t="s">
        <v>172</v>
      </c>
      <c r="F340" s="727" t="s">
        <v>158</v>
      </c>
      <c r="G340" s="727" t="s">
        <v>159</v>
      </c>
      <c r="H340" s="727" t="s">
        <v>160</v>
      </c>
      <c r="I340" s="727" t="s">
        <v>254</v>
      </c>
    </row>
    <row r="341" spans="1:9" ht="75">
      <c r="A341" s="35">
        <v>23</v>
      </c>
      <c r="B341" s="34" t="s">
        <v>1157</v>
      </c>
      <c r="C341" s="35" t="s">
        <v>116</v>
      </c>
      <c r="D341" s="35">
        <v>2551</v>
      </c>
      <c r="E341" s="34" t="s">
        <v>1158</v>
      </c>
      <c r="F341" s="34" t="s">
        <v>1123</v>
      </c>
      <c r="G341" s="34" t="s">
        <v>1158</v>
      </c>
      <c r="H341" s="717">
        <v>2552</v>
      </c>
      <c r="I341" s="35">
        <v>1</v>
      </c>
    </row>
    <row r="342" spans="1:9" ht="25.5" customHeight="1">
      <c r="A342" s="35">
        <v>24</v>
      </c>
      <c r="B342" s="34" t="s">
        <v>1126</v>
      </c>
      <c r="C342" s="35" t="s">
        <v>116</v>
      </c>
      <c r="D342" s="35" t="s">
        <v>119</v>
      </c>
      <c r="E342" s="1207" t="s">
        <v>1159</v>
      </c>
      <c r="F342" s="1207" t="s">
        <v>1123</v>
      </c>
      <c r="G342" s="1207" t="s">
        <v>1160</v>
      </c>
      <c r="H342" s="1209" t="s">
        <v>1161</v>
      </c>
      <c r="I342" s="1211">
        <v>5</v>
      </c>
    </row>
    <row r="343" spans="1:9" ht="30" customHeight="1">
      <c r="A343" s="720">
        <v>25</v>
      </c>
      <c r="B343" s="34" t="s">
        <v>1162</v>
      </c>
      <c r="C343" s="35" t="s">
        <v>116</v>
      </c>
      <c r="D343" s="35" t="s">
        <v>119</v>
      </c>
      <c r="E343" s="1207"/>
      <c r="F343" s="1207"/>
      <c r="G343" s="1207"/>
      <c r="H343" s="1209"/>
      <c r="I343" s="1211"/>
    </row>
    <row r="344" spans="1:9" ht="22.5" customHeight="1">
      <c r="A344" s="720">
        <v>26</v>
      </c>
      <c r="B344" s="34" t="s">
        <v>1163</v>
      </c>
      <c r="C344" s="35" t="s">
        <v>116</v>
      </c>
      <c r="D344" s="35" t="s">
        <v>119</v>
      </c>
      <c r="E344" s="34" t="s">
        <v>1164</v>
      </c>
      <c r="F344" s="34" t="s">
        <v>1123</v>
      </c>
      <c r="G344" s="34" t="s">
        <v>1165</v>
      </c>
      <c r="H344" s="35" t="s">
        <v>687</v>
      </c>
      <c r="I344" s="35">
        <v>1</v>
      </c>
    </row>
    <row r="345" spans="1:9" ht="37.5">
      <c r="A345" s="720">
        <v>27</v>
      </c>
      <c r="B345" s="34" t="s">
        <v>1166</v>
      </c>
      <c r="C345" s="35" t="s">
        <v>116</v>
      </c>
      <c r="D345" s="35" t="s">
        <v>119</v>
      </c>
      <c r="E345" s="1207" t="s">
        <v>1167</v>
      </c>
      <c r="F345" s="1207" t="s">
        <v>255</v>
      </c>
      <c r="G345" s="1207" t="s">
        <v>1168</v>
      </c>
      <c r="H345" s="1209">
        <v>238395</v>
      </c>
      <c r="I345" s="1211">
        <v>1</v>
      </c>
    </row>
    <row r="346" spans="1:9" ht="37.5">
      <c r="A346" s="720">
        <v>28</v>
      </c>
      <c r="B346" s="718" t="s">
        <v>1169</v>
      </c>
      <c r="C346" s="35" t="s">
        <v>116</v>
      </c>
      <c r="D346" s="35" t="s">
        <v>119</v>
      </c>
      <c r="E346" s="1207"/>
      <c r="F346" s="1207"/>
      <c r="G346" s="1207"/>
      <c r="H346" s="1209"/>
      <c r="I346" s="1211"/>
    </row>
    <row r="347" spans="1:9" ht="22.5" customHeight="1">
      <c r="A347" s="720">
        <v>29</v>
      </c>
      <c r="B347" s="34" t="s">
        <v>1170</v>
      </c>
      <c r="C347" s="35" t="s">
        <v>116</v>
      </c>
      <c r="D347" s="35" t="s">
        <v>119</v>
      </c>
      <c r="E347" s="1207" t="s">
        <v>1171</v>
      </c>
      <c r="F347" s="1207" t="s">
        <v>1123</v>
      </c>
      <c r="G347" s="1207" t="s">
        <v>1172</v>
      </c>
      <c r="H347" s="1209">
        <v>238362</v>
      </c>
      <c r="I347" s="1211">
        <v>1</v>
      </c>
    </row>
    <row r="348" spans="1:9" ht="22.5" customHeight="1">
      <c r="A348" s="720">
        <v>30</v>
      </c>
      <c r="B348" s="34" t="s">
        <v>1173</v>
      </c>
      <c r="C348" s="35" t="s">
        <v>116</v>
      </c>
      <c r="D348" s="35" t="s">
        <v>119</v>
      </c>
      <c r="E348" s="1207"/>
      <c r="F348" s="1207"/>
      <c r="G348" s="1207"/>
      <c r="H348" s="1209"/>
      <c r="I348" s="1211"/>
    </row>
    <row r="349" spans="1:9" ht="22.5" customHeight="1">
      <c r="A349" s="720">
        <v>31</v>
      </c>
      <c r="B349" s="34" t="s">
        <v>1174</v>
      </c>
      <c r="C349" s="35" t="s">
        <v>116</v>
      </c>
      <c r="D349" s="35" t="s">
        <v>119</v>
      </c>
      <c r="E349" s="1207"/>
      <c r="F349" s="1207"/>
      <c r="G349" s="1207"/>
      <c r="H349" s="1209"/>
      <c r="I349" s="1211"/>
    </row>
    <row r="350" spans="1:9" ht="56.25">
      <c r="A350" s="720">
        <v>32</v>
      </c>
      <c r="B350" s="34" t="s">
        <v>1175</v>
      </c>
      <c r="C350" s="35" t="s">
        <v>1176</v>
      </c>
      <c r="D350" s="35" t="s">
        <v>119</v>
      </c>
      <c r="E350" s="34" t="s">
        <v>1177</v>
      </c>
      <c r="F350" s="34" t="s">
        <v>1178</v>
      </c>
      <c r="G350" s="34" t="s">
        <v>1179</v>
      </c>
      <c r="H350" s="439" t="s">
        <v>1180</v>
      </c>
      <c r="I350" s="35">
        <v>1</v>
      </c>
    </row>
    <row r="351" spans="1:9" ht="56.25">
      <c r="A351" s="720">
        <v>33</v>
      </c>
      <c r="B351" s="34" t="s">
        <v>1181</v>
      </c>
      <c r="C351" s="35" t="s">
        <v>40</v>
      </c>
      <c r="D351" s="35" t="s">
        <v>119</v>
      </c>
      <c r="E351" s="34" t="s">
        <v>1182</v>
      </c>
      <c r="F351" s="34" t="s">
        <v>1143</v>
      </c>
      <c r="G351" s="34" t="s">
        <v>1183</v>
      </c>
      <c r="H351" s="35" t="s">
        <v>266</v>
      </c>
      <c r="I351" s="35">
        <v>3</v>
      </c>
    </row>
    <row r="352" spans="1:9" ht="56.25">
      <c r="A352" s="881" t="s">
        <v>173</v>
      </c>
      <c r="B352" s="877" t="s">
        <v>178</v>
      </c>
      <c r="C352" s="881" t="s">
        <v>175</v>
      </c>
      <c r="D352" s="881" t="s">
        <v>176</v>
      </c>
      <c r="E352" s="881" t="s">
        <v>172</v>
      </c>
      <c r="F352" s="881" t="s">
        <v>158</v>
      </c>
      <c r="G352" s="881" t="s">
        <v>159</v>
      </c>
      <c r="H352" s="881" t="s">
        <v>160</v>
      </c>
      <c r="I352" s="881" t="s">
        <v>254</v>
      </c>
    </row>
    <row r="353" spans="1:9" ht="131.25">
      <c r="A353" s="399">
        <v>34</v>
      </c>
      <c r="B353" s="48" t="s">
        <v>1184</v>
      </c>
      <c r="C353" s="621" t="s">
        <v>1176</v>
      </c>
      <c r="D353" s="621" t="s">
        <v>119</v>
      </c>
      <c r="E353" s="48" t="s">
        <v>1185</v>
      </c>
      <c r="F353" s="48" t="s">
        <v>1186</v>
      </c>
      <c r="G353" s="48" t="s">
        <v>1187</v>
      </c>
      <c r="H353" s="711" t="s">
        <v>1188</v>
      </c>
      <c r="I353" s="621">
        <v>3</v>
      </c>
    </row>
    <row r="354" spans="1:9">
      <c r="A354" s="9"/>
      <c r="B354" s="13"/>
      <c r="C354" s="13"/>
      <c r="D354" s="9"/>
      <c r="E354" s="170"/>
      <c r="F354" s="9"/>
      <c r="G354" s="9"/>
      <c r="H354" s="9"/>
      <c r="I354" s="9"/>
    </row>
    <row r="355" spans="1:9">
      <c r="A355" s="9" t="s">
        <v>1565</v>
      </c>
      <c r="B355" s="21"/>
      <c r="C355" s="13"/>
      <c r="D355" s="9"/>
      <c r="E355" s="9"/>
      <c r="F355" s="9"/>
      <c r="G355" s="9"/>
      <c r="H355" s="9"/>
      <c r="I355" s="9"/>
    </row>
    <row r="356" spans="1:9">
      <c r="A356" s="9" t="s">
        <v>1566</v>
      </c>
      <c r="B356" s="21"/>
      <c r="C356" s="13"/>
      <c r="D356" s="9"/>
      <c r="E356" s="9"/>
      <c r="F356" s="9"/>
      <c r="G356" s="9"/>
      <c r="H356" s="9"/>
      <c r="I356" s="9"/>
    </row>
    <row r="357" spans="1:9">
      <c r="A357" s="9" t="s">
        <v>1407</v>
      </c>
      <c r="B357" s="21"/>
      <c r="C357" s="13"/>
      <c r="D357" s="9"/>
      <c r="E357" s="9"/>
      <c r="F357" s="9"/>
      <c r="G357" s="9"/>
      <c r="H357" s="9"/>
      <c r="I357" s="9"/>
    </row>
    <row r="358" spans="1:9">
      <c r="A358" s="9" t="s">
        <v>996</v>
      </c>
      <c r="B358" s="21"/>
      <c r="C358" s="13"/>
      <c r="D358" s="9"/>
      <c r="E358" s="9"/>
      <c r="F358" s="9"/>
      <c r="G358" s="9"/>
      <c r="H358" s="9"/>
      <c r="I358" s="9"/>
    </row>
    <row r="359" spans="1:9">
      <c r="A359" s="9" t="s">
        <v>1567</v>
      </c>
      <c r="B359" s="21"/>
      <c r="C359" s="13"/>
      <c r="D359" s="9"/>
      <c r="E359" s="9"/>
      <c r="F359" s="9"/>
      <c r="G359" s="9"/>
      <c r="H359" s="9"/>
      <c r="I359" s="9"/>
    </row>
    <row r="360" spans="1:9" ht="23.25">
      <c r="A360" s="579" t="s">
        <v>1568</v>
      </c>
      <c r="B360" s="580"/>
      <c r="C360" s="581"/>
      <c r="D360" s="579"/>
      <c r="E360" s="579"/>
      <c r="F360" s="579"/>
      <c r="G360" s="579"/>
      <c r="H360" s="579"/>
      <c r="I360" s="579"/>
    </row>
    <row r="361" spans="1:9">
      <c r="A361" s="9"/>
      <c r="B361" s="21"/>
      <c r="C361" s="13"/>
      <c r="D361" s="9"/>
      <c r="E361" s="9"/>
      <c r="F361" s="9"/>
      <c r="G361" s="9"/>
      <c r="H361" s="9"/>
      <c r="I361" s="9"/>
    </row>
    <row r="362" spans="1:9" ht="26.25">
      <c r="A362" s="221" t="s">
        <v>203</v>
      </c>
      <c r="B362" s="222"/>
      <c r="C362" s="223"/>
      <c r="D362" s="221"/>
      <c r="E362" s="221"/>
      <c r="F362" s="221"/>
      <c r="G362" s="221"/>
      <c r="H362" s="221"/>
      <c r="I362" s="221"/>
    </row>
    <row r="363" spans="1:9" ht="26.25">
      <c r="A363" s="1196" t="s">
        <v>28</v>
      </c>
      <c r="B363" s="1196"/>
      <c r="C363" s="1196"/>
      <c r="D363" s="1196"/>
      <c r="E363" s="1196"/>
      <c r="F363" s="938">
        <f>A66+A87+A99+A114+A126+A174+A225+A241+A256+A293+A307+A353</f>
        <v>220</v>
      </c>
      <c r="G363" s="224" t="s">
        <v>27</v>
      </c>
      <c r="H363" s="225"/>
      <c r="I363" s="225"/>
    </row>
    <row r="364" spans="1:9">
      <c r="A364" s="2"/>
      <c r="B364" s="2"/>
      <c r="C364" s="2"/>
      <c r="D364" s="2"/>
      <c r="E364" s="2"/>
      <c r="F364" s="2"/>
      <c r="G364" s="2"/>
      <c r="H364" s="2"/>
      <c r="I364" s="2"/>
    </row>
    <row r="365" spans="1:9">
      <c r="A365" s="2"/>
      <c r="B365" s="2"/>
      <c r="C365" s="2"/>
      <c r="D365" s="2"/>
      <c r="E365" s="2"/>
      <c r="F365" s="2"/>
      <c r="G365" s="2"/>
      <c r="H365" s="2"/>
      <c r="I365" s="2"/>
    </row>
    <row r="366" spans="1:9">
      <c r="A366" s="2"/>
      <c r="B366" s="2"/>
      <c r="C366" s="2"/>
      <c r="D366" s="2"/>
      <c r="E366" s="2"/>
      <c r="F366" s="2"/>
      <c r="G366" s="2"/>
      <c r="H366" s="2"/>
      <c r="I366" s="2"/>
    </row>
  </sheetData>
  <mergeCells count="165">
    <mergeCell ref="E283:E289"/>
    <mergeCell ref="F283:F289"/>
    <mergeCell ref="G283:G289"/>
    <mergeCell ref="H283:H289"/>
    <mergeCell ref="E290:E292"/>
    <mergeCell ref="F290:F292"/>
    <mergeCell ref="G290:G292"/>
    <mergeCell ref="H290:H292"/>
    <mergeCell ref="E268:E273"/>
    <mergeCell ref="F268:F273"/>
    <mergeCell ref="G268:G273"/>
    <mergeCell ref="H268:H273"/>
    <mergeCell ref="E278:E280"/>
    <mergeCell ref="F278:F280"/>
    <mergeCell ref="G278:G280"/>
    <mergeCell ref="H278:H280"/>
    <mergeCell ref="E218:E219"/>
    <mergeCell ref="F218:F219"/>
    <mergeCell ref="G218:G219"/>
    <mergeCell ref="H218:H219"/>
    <mergeCell ref="E203:E204"/>
    <mergeCell ref="F203:F204"/>
    <mergeCell ref="G203:G204"/>
    <mergeCell ref="H203:H204"/>
    <mergeCell ref="E206:E209"/>
    <mergeCell ref="F206:F209"/>
    <mergeCell ref="G206:G209"/>
    <mergeCell ref="H206:H209"/>
    <mergeCell ref="E38:E44"/>
    <mergeCell ref="F38:F44"/>
    <mergeCell ref="G38:G44"/>
    <mergeCell ref="H38:H44"/>
    <mergeCell ref="E186:E187"/>
    <mergeCell ref="F186:F187"/>
    <mergeCell ref="G186:G187"/>
    <mergeCell ref="H186:H187"/>
    <mergeCell ref="E212:E215"/>
    <mergeCell ref="F212:F215"/>
    <mergeCell ref="G212:G215"/>
    <mergeCell ref="H212:H215"/>
    <mergeCell ref="E169:E174"/>
    <mergeCell ref="F169:F174"/>
    <mergeCell ref="E24:E37"/>
    <mergeCell ref="F24:F37"/>
    <mergeCell ref="G24:G37"/>
    <mergeCell ref="H24:H37"/>
    <mergeCell ref="E17:E19"/>
    <mergeCell ref="F17:F19"/>
    <mergeCell ref="G17:G19"/>
    <mergeCell ref="H17:H19"/>
    <mergeCell ref="E347:E349"/>
    <mergeCell ref="F347:F349"/>
    <mergeCell ref="G347:G349"/>
    <mergeCell ref="H347:H349"/>
    <mergeCell ref="E333:E338"/>
    <mergeCell ref="F333:F338"/>
    <mergeCell ref="G333:G338"/>
    <mergeCell ref="H333:H338"/>
    <mergeCell ref="E188:E191"/>
    <mergeCell ref="F188:F191"/>
    <mergeCell ref="G188:G191"/>
    <mergeCell ref="H188:H191"/>
    <mergeCell ref="E194:E202"/>
    <mergeCell ref="F194:F202"/>
    <mergeCell ref="G194:G202"/>
    <mergeCell ref="H194:H202"/>
    <mergeCell ref="I347:I349"/>
    <mergeCell ref="E345:E346"/>
    <mergeCell ref="F345:F346"/>
    <mergeCell ref="G345:G346"/>
    <mergeCell ref="H345:H346"/>
    <mergeCell ref="I345:I346"/>
    <mergeCell ref="E342:E343"/>
    <mergeCell ref="F342:F343"/>
    <mergeCell ref="G342:G343"/>
    <mergeCell ref="H342:H343"/>
    <mergeCell ref="I342:I343"/>
    <mergeCell ref="I333:I338"/>
    <mergeCell ref="F323:F324"/>
    <mergeCell ref="G323:G324"/>
    <mergeCell ref="H323:H324"/>
    <mergeCell ref="I323:I324"/>
    <mergeCell ref="E330:E332"/>
    <mergeCell ref="F330:F332"/>
    <mergeCell ref="G330:G332"/>
    <mergeCell ref="H330:H332"/>
    <mergeCell ref="I330:I332"/>
    <mergeCell ref="E327:E329"/>
    <mergeCell ref="F327:F329"/>
    <mergeCell ref="G327:G329"/>
    <mergeCell ref="H327:H329"/>
    <mergeCell ref="I327:I329"/>
    <mergeCell ref="A363:E363"/>
    <mergeCell ref="A224:I224"/>
    <mergeCell ref="A1:I1"/>
    <mergeCell ref="A185:I185"/>
    <mergeCell ref="A193:I193"/>
    <mergeCell ref="A211:I211"/>
    <mergeCell ref="A216:I216"/>
    <mergeCell ref="A221:I221"/>
    <mergeCell ref="E318:E320"/>
    <mergeCell ref="F318:F320"/>
    <mergeCell ref="G318:G320"/>
    <mergeCell ref="H318:H320"/>
    <mergeCell ref="I318:I320"/>
    <mergeCell ref="E321:E322"/>
    <mergeCell ref="F321:F322"/>
    <mergeCell ref="G321:G322"/>
    <mergeCell ref="E325:E326"/>
    <mergeCell ref="F325:F326"/>
    <mergeCell ref="G325:G326"/>
    <mergeCell ref="H325:H326"/>
    <mergeCell ref="I325:I326"/>
    <mergeCell ref="H321:H322"/>
    <mergeCell ref="I321:I322"/>
    <mergeCell ref="E323:E324"/>
    <mergeCell ref="C137:C138"/>
    <mergeCell ref="D137:D138"/>
    <mergeCell ref="E137:E138"/>
    <mergeCell ref="F137:F138"/>
    <mergeCell ref="G137:G138"/>
    <mergeCell ref="H137:H138"/>
    <mergeCell ref="I137:I138"/>
    <mergeCell ref="C140:C142"/>
    <mergeCell ref="D140:D142"/>
    <mergeCell ref="E140:E142"/>
    <mergeCell ref="F140:F142"/>
    <mergeCell ref="G140:G142"/>
    <mergeCell ref="H140:H142"/>
    <mergeCell ref="I140:I142"/>
    <mergeCell ref="C143:C147"/>
    <mergeCell ref="D143:D147"/>
    <mergeCell ref="E143:E147"/>
    <mergeCell ref="F143:F147"/>
    <mergeCell ref="G143:G147"/>
    <mergeCell ref="H143:H147"/>
    <mergeCell ref="I143:I147"/>
    <mergeCell ref="C148:C152"/>
    <mergeCell ref="D148:D152"/>
    <mergeCell ref="E148:E152"/>
    <mergeCell ref="F148:F152"/>
    <mergeCell ref="G148:G152"/>
    <mergeCell ref="H148:H152"/>
    <mergeCell ref="I148:I152"/>
    <mergeCell ref="C164:C168"/>
    <mergeCell ref="D164:D168"/>
    <mergeCell ref="E164:E168"/>
    <mergeCell ref="F164:F168"/>
    <mergeCell ref="G164:G168"/>
    <mergeCell ref="H164:H168"/>
    <mergeCell ref="I164:I168"/>
    <mergeCell ref="C153:C157"/>
    <mergeCell ref="D153:D157"/>
    <mergeCell ref="E153:E157"/>
    <mergeCell ref="F153:F157"/>
    <mergeCell ref="G153:G157"/>
    <mergeCell ref="H153:H157"/>
    <mergeCell ref="I153:I157"/>
    <mergeCell ref="C159:C163"/>
    <mergeCell ref="D159:D163"/>
    <mergeCell ref="E159:E163"/>
    <mergeCell ref="F159:F163"/>
    <mergeCell ref="G159:G163"/>
    <mergeCell ref="H159:H163"/>
    <mergeCell ref="I159:I163"/>
  </mergeCells>
  <phoneticPr fontId="4" type="noConversion"/>
  <pageMargins left="0.74803149606299213" right="0.39370078740157483" top="0.59055118110236227" bottom="0.39370078740157483" header="0.31496062992125984" footer="0.11811023622047245"/>
  <pageSetup paperSize="9" scale="95" orientation="landscape" r:id="rId1"/>
  <headerFooter alignWithMargins="0">
    <oddFooter>&amp;C&amp;"Browallia New,Regular"&amp;14ภาคผนวก ตัวบ่งชี้ 2.12&amp;R&amp;"Browallia New,Regular"&amp;14&amp;P</oddFooter>
  </headerFooter>
  <rowBreaks count="21" manualBreakCount="21">
    <brk id="10" max="8" man="1"/>
    <brk id="22" max="8" man="1"/>
    <brk id="44" max="8" man="1"/>
    <brk id="53" max="8" man="1"/>
    <brk id="60" max="8" man="1"/>
    <brk id="74" max="8" man="1"/>
    <brk id="95" max="8" man="1"/>
    <brk id="107" max="8" man="1"/>
    <brk id="122" max="8" man="1"/>
    <brk id="134" max="8" man="1"/>
    <brk id="182" max="8" man="1"/>
    <brk id="204" max="8" man="1"/>
    <brk id="219" max="8" man="1"/>
    <brk id="233" max="8" man="1"/>
    <brk id="249" max="8" man="1"/>
    <brk id="264" max="8" man="1"/>
    <brk id="281" max="8" man="1"/>
    <brk id="301" max="8" man="1"/>
    <brk id="315" max="8" man="1"/>
    <brk id="339" max="8" man="1"/>
    <brk id="35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217"/>
  <sheetViews>
    <sheetView view="pageBreakPreview" zoomScale="90" zoomScaleNormal="75" zoomScaleSheetLayoutView="90" workbookViewId="0"/>
  </sheetViews>
  <sheetFormatPr defaultRowHeight="18.75"/>
  <cols>
    <col min="1" max="1" width="5" style="5" customWidth="1"/>
    <col min="2" max="2" width="42" style="5" customWidth="1"/>
    <col min="3" max="3" width="23" style="5" customWidth="1"/>
    <col min="4" max="4" width="12.85546875" style="5" customWidth="1"/>
    <col min="5" max="5" width="13.85546875" style="5" customWidth="1"/>
    <col min="6" max="6" width="15.140625" style="5" customWidth="1"/>
    <col min="7" max="7" width="17.5703125" style="5" customWidth="1"/>
    <col min="8" max="8" width="16.28515625" style="5" customWidth="1"/>
    <col min="9" max="9" width="9.85546875" style="5" hidden="1" customWidth="1"/>
    <col min="10" max="16384" width="9.140625" style="5"/>
  </cols>
  <sheetData>
    <row r="1" spans="1:9" s="173" customFormat="1" ht="26.25">
      <c r="A1" s="172" t="s">
        <v>471</v>
      </c>
      <c r="B1" s="172"/>
      <c r="C1" s="172"/>
      <c r="D1" s="172"/>
      <c r="E1" s="172"/>
      <c r="F1" s="172"/>
      <c r="G1" s="172"/>
      <c r="H1" s="172"/>
    </row>
    <row r="2" spans="1:9" ht="21.75" customHeight="1">
      <c r="A2" s="11"/>
      <c r="B2" s="11"/>
      <c r="C2" s="11"/>
      <c r="D2" s="11"/>
      <c r="E2" s="11"/>
      <c r="F2" s="11"/>
      <c r="G2" s="11"/>
      <c r="H2" s="11"/>
    </row>
    <row r="3" spans="1:9" s="167" customFormat="1" ht="23.25">
      <c r="A3" s="211" t="s">
        <v>117</v>
      </c>
      <c r="B3" s="226"/>
      <c r="C3" s="227"/>
      <c r="D3" s="216"/>
      <c r="E3" s="216"/>
      <c r="F3" s="216"/>
      <c r="G3" s="216"/>
      <c r="H3" s="216"/>
    </row>
    <row r="4" spans="1:9" s="2" customFormat="1" ht="39" customHeight="1">
      <c r="A4" s="1241" t="s">
        <v>173</v>
      </c>
      <c r="B4" s="1243" t="s">
        <v>155</v>
      </c>
      <c r="C4" s="1243" t="s">
        <v>156</v>
      </c>
      <c r="D4" s="1245" t="s">
        <v>317</v>
      </c>
      <c r="E4" s="1246"/>
      <c r="F4" s="1235" t="s">
        <v>206</v>
      </c>
      <c r="G4" s="1235" t="s">
        <v>2245</v>
      </c>
      <c r="H4" s="1235" t="s">
        <v>205</v>
      </c>
      <c r="I4" s="1183" t="s">
        <v>157</v>
      </c>
    </row>
    <row r="5" spans="1:9" s="2" customFormat="1" ht="35.25" customHeight="1">
      <c r="A5" s="1242"/>
      <c r="B5" s="1244"/>
      <c r="C5" s="1244"/>
      <c r="D5" s="40" t="s">
        <v>207</v>
      </c>
      <c r="E5" s="40" t="s">
        <v>204</v>
      </c>
      <c r="F5" s="1247"/>
      <c r="G5" s="1236"/>
      <c r="H5" s="1236"/>
      <c r="I5" s="1190"/>
    </row>
    <row r="6" spans="1:9" s="10" customFormat="1" ht="41.25" customHeight="1">
      <c r="A6" s="51">
        <v>1</v>
      </c>
      <c r="B6" s="889" t="s">
        <v>1896</v>
      </c>
      <c r="C6" s="78" t="s">
        <v>1935</v>
      </c>
      <c r="D6" s="517">
        <v>79075</v>
      </c>
      <c r="E6" s="517"/>
      <c r="F6" s="525"/>
      <c r="G6" s="868" t="s">
        <v>1897</v>
      </c>
      <c r="H6" s="517">
        <v>79075</v>
      </c>
      <c r="I6" s="115"/>
    </row>
    <row r="7" spans="1:9" s="19" customFormat="1" ht="56.25">
      <c r="A7" s="860">
        <v>2</v>
      </c>
      <c r="B7" s="894" t="s">
        <v>1898</v>
      </c>
      <c r="C7" s="858" t="s">
        <v>1899</v>
      </c>
      <c r="D7" s="866">
        <v>108000</v>
      </c>
      <c r="E7" s="866"/>
      <c r="F7" s="44"/>
      <c r="G7" s="860" t="s">
        <v>1900</v>
      </c>
      <c r="H7" s="866">
        <v>108000</v>
      </c>
    </row>
    <row r="8" spans="1:9" s="2" customFormat="1" ht="38.25" customHeight="1">
      <c r="A8" s="860">
        <v>3</v>
      </c>
      <c r="B8" s="894" t="s">
        <v>1901</v>
      </c>
      <c r="C8" s="894" t="s">
        <v>1902</v>
      </c>
      <c r="D8" s="866">
        <v>89750</v>
      </c>
      <c r="E8" s="866"/>
      <c r="F8" s="44"/>
      <c r="G8" s="860" t="s">
        <v>1903</v>
      </c>
      <c r="H8" s="866">
        <v>89750</v>
      </c>
      <c r="I8" s="1233" t="s">
        <v>157</v>
      </c>
    </row>
    <row r="9" spans="1:9" s="3" customFormat="1">
      <c r="A9" s="860">
        <v>4</v>
      </c>
      <c r="B9" s="894" t="s">
        <v>1934</v>
      </c>
      <c r="C9" s="894" t="s">
        <v>1904</v>
      </c>
      <c r="D9" s="866">
        <v>88000</v>
      </c>
      <c r="E9" s="866"/>
      <c r="F9" s="44"/>
      <c r="G9" s="895" t="s">
        <v>1936</v>
      </c>
      <c r="H9" s="866">
        <v>88000</v>
      </c>
      <c r="I9" s="1234"/>
    </row>
    <row r="10" spans="1:9" s="10" customFormat="1" ht="60" customHeight="1">
      <c r="A10" s="860">
        <v>5</v>
      </c>
      <c r="B10" s="858" t="s">
        <v>1905</v>
      </c>
      <c r="C10" s="858" t="s">
        <v>1933</v>
      </c>
      <c r="D10" s="866"/>
      <c r="E10" s="866">
        <v>40000</v>
      </c>
      <c r="F10" s="44" t="s">
        <v>1073</v>
      </c>
      <c r="G10" s="860" t="s">
        <v>1906</v>
      </c>
      <c r="H10" s="866">
        <v>40000</v>
      </c>
      <c r="I10" s="115"/>
    </row>
    <row r="11" spans="1:9" s="2" customFormat="1" ht="42" customHeight="1">
      <c r="A11" s="860">
        <v>6</v>
      </c>
      <c r="B11" s="44" t="s">
        <v>1907</v>
      </c>
      <c r="C11" s="858" t="s">
        <v>1932</v>
      </c>
      <c r="D11" s="896">
        <v>88000</v>
      </c>
      <c r="E11" s="896"/>
      <c r="F11" s="897"/>
      <c r="G11" s="860" t="s">
        <v>1908</v>
      </c>
      <c r="H11" s="896">
        <v>88000</v>
      </c>
      <c r="I11" s="1" t="s">
        <v>157</v>
      </c>
    </row>
    <row r="12" spans="1:9" ht="37.5" customHeight="1">
      <c r="A12" s="860">
        <v>7</v>
      </c>
      <c r="B12" s="858" t="s">
        <v>1909</v>
      </c>
      <c r="C12" s="858" t="s">
        <v>1910</v>
      </c>
      <c r="D12" s="896">
        <v>85000</v>
      </c>
      <c r="E12" s="896"/>
      <c r="F12" s="897"/>
      <c r="G12" s="860" t="s">
        <v>1911</v>
      </c>
      <c r="H12" s="896">
        <v>85000</v>
      </c>
      <c r="I12" s="6"/>
    </row>
    <row r="13" spans="1:9" ht="43.5" customHeight="1">
      <c r="A13" s="860">
        <v>8</v>
      </c>
      <c r="B13" s="44" t="s">
        <v>1912</v>
      </c>
      <c r="C13" s="858" t="s">
        <v>1913</v>
      </c>
      <c r="D13" s="896">
        <v>92000</v>
      </c>
      <c r="E13" s="896"/>
      <c r="F13" s="897"/>
      <c r="G13" s="860" t="s">
        <v>1914</v>
      </c>
      <c r="H13" s="896">
        <v>92000</v>
      </c>
      <c r="I13" s="6"/>
    </row>
    <row r="14" spans="1:9" ht="94.5" customHeight="1">
      <c r="A14" s="860">
        <v>9</v>
      </c>
      <c r="B14" s="858" t="s">
        <v>1915</v>
      </c>
      <c r="C14" s="858" t="s">
        <v>1916</v>
      </c>
      <c r="D14" s="866"/>
      <c r="E14" s="867">
        <v>300000</v>
      </c>
      <c r="F14" s="44" t="s">
        <v>1917</v>
      </c>
      <c r="G14" s="860" t="s">
        <v>1918</v>
      </c>
      <c r="H14" s="866">
        <v>300000</v>
      </c>
      <c r="I14" s="6"/>
    </row>
    <row r="15" spans="1:9" s="2" customFormat="1" ht="39" customHeight="1">
      <c r="A15" s="1241" t="s">
        <v>173</v>
      </c>
      <c r="B15" s="1243" t="s">
        <v>155</v>
      </c>
      <c r="C15" s="1243" t="s">
        <v>156</v>
      </c>
      <c r="D15" s="1245" t="s">
        <v>317</v>
      </c>
      <c r="E15" s="1246"/>
      <c r="F15" s="1235" t="s">
        <v>206</v>
      </c>
      <c r="G15" s="1235" t="s">
        <v>2245</v>
      </c>
      <c r="H15" s="1235" t="s">
        <v>205</v>
      </c>
      <c r="I15" s="1183" t="s">
        <v>157</v>
      </c>
    </row>
    <row r="16" spans="1:9" s="2" customFormat="1" ht="35.25" customHeight="1">
      <c r="A16" s="1242"/>
      <c r="B16" s="1244"/>
      <c r="C16" s="1244"/>
      <c r="D16" s="1094" t="s">
        <v>207</v>
      </c>
      <c r="E16" s="1094" t="s">
        <v>204</v>
      </c>
      <c r="F16" s="1247"/>
      <c r="G16" s="1236"/>
      <c r="H16" s="1236"/>
      <c r="I16" s="1190"/>
    </row>
    <row r="17" spans="1:9" ht="56.25">
      <c r="A17" s="860">
        <v>10</v>
      </c>
      <c r="B17" s="858" t="s">
        <v>1919</v>
      </c>
      <c r="C17" s="894" t="s">
        <v>1920</v>
      </c>
      <c r="D17" s="866">
        <v>92150</v>
      </c>
      <c r="E17" s="866"/>
      <c r="F17" s="44"/>
      <c r="G17" s="859">
        <v>19244</v>
      </c>
      <c r="H17" s="866">
        <v>92150</v>
      </c>
      <c r="I17" s="6"/>
    </row>
    <row r="18" spans="1:9" ht="54.75" customHeight="1">
      <c r="A18" s="860">
        <v>11</v>
      </c>
      <c r="B18" s="894" t="s">
        <v>1921</v>
      </c>
      <c r="C18" s="894" t="s">
        <v>2246</v>
      </c>
      <c r="D18" s="866">
        <v>92150</v>
      </c>
      <c r="E18" s="866"/>
      <c r="F18" s="44"/>
      <c r="G18" s="859">
        <v>19246</v>
      </c>
      <c r="H18" s="866">
        <v>92150</v>
      </c>
      <c r="I18" s="6"/>
    </row>
    <row r="19" spans="1:9" ht="56.25">
      <c r="A19" s="860">
        <v>12</v>
      </c>
      <c r="B19" s="894" t="s">
        <v>1922</v>
      </c>
      <c r="C19" s="894" t="s">
        <v>1923</v>
      </c>
      <c r="D19" s="898">
        <v>23200</v>
      </c>
      <c r="E19" s="866"/>
      <c r="F19" s="44"/>
      <c r="G19" s="797" t="s">
        <v>2247</v>
      </c>
      <c r="H19" s="898">
        <v>23200</v>
      </c>
      <c r="I19" s="6"/>
    </row>
    <row r="20" spans="1:9" ht="37.5" customHeight="1">
      <c r="A20" s="860">
        <v>13</v>
      </c>
      <c r="B20" s="894" t="s">
        <v>1924</v>
      </c>
      <c r="C20" s="894" t="s">
        <v>1923</v>
      </c>
      <c r="D20" s="898">
        <v>36475</v>
      </c>
      <c r="E20" s="866"/>
      <c r="F20" s="44"/>
      <c r="G20" s="899">
        <v>19346</v>
      </c>
      <c r="H20" s="898">
        <v>36475</v>
      </c>
      <c r="I20" s="4"/>
    </row>
    <row r="21" spans="1:9" ht="211.5" customHeight="1">
      <c r="A21" s="860">
        <v>14</v>
      </c>
      <c r="B21" s="894" t="s">
        <v>1925</v>
      </c>
      <c r="C21" s="894" t="s">
        <v>1926</v>
      </c>
      <c r="D21" s="866"/>
      <c r="E21" s="898">
        <v>1995000</v>
      </c>
      <c r="F21" s="804" t="s">
        <v>329</v>
      </c>
      <c r="G21" s="895" t="s">
        <v>1927</v>
      </c>
      <c r="H21" s="866">
        <v>1995000</v>
      </c>
      <c r="I21" s="6"/>
    </row>
    <row r="22" spans="1:9" s="2" customFormat="1" ht="39" customHeight="1">
      <c r="A22" s="1241" t="s">
        <v>173</v>
      </c>
      <c r="B22" s="1243" t="s">
        <v>155</v>
      </c>
      <c r="C22" s="1243" t="s">
        <v>156</v>
      </c>
      <c r="D22" s="1245" t="s">
        <v>317</v>
      </c>
      <c r="E22" s="1246"/>
      <c r="F22" s="1235" t="s">
        <v>206</v>
      </c>
      <c r="G22" s="1235" t="s">
        <v>2245</v>
      </c>
      <c r="H22" s="1235" t="s">
        <v>205</v>
      </c>
      <c r="I22" s="1183" t="s">
        <v>157</v>
      </c>
    </row>
    <row r="23" spans="1:9" s="2" customFormat="1" ht="35.25" customHeight="1">
      <c r="A23" s="1242"/>
      <c r="B23" s="1244"/>
      <c r="C23" s="1244"/>
      <c r="D23" s="1094" t="s">
        <v>207</v>
      </c>
      <c r="E23" s="1094" t="s">
        <v>204</v>
      </c>
      <c r="F23" s="1247"/>
      <c r="G23" s="1236"/>
      <c r="H23" s="1236"/>
      <c r="I23" s="1190"/>
    </row>
    <row r="24" spans="1:9" ht="215.25" customHeight="1">
      <c r="A24" s="860">
        <v>15</v>
      </c>
      <c r="B24" s="894" t="s">
        <v>1928</v>
      </c>
      <c r="C24" s="894" t="s">
        <v>1926</v>
      </c>
      <c r="D24" s="866"/>
      <c r="E24" s="898">
        <v>1824000</v>
      </c>
      <c r="F24" s="804" t="s">
        <v>329</v>
      </c>
      <c r="G24" s="895" t="s">
        <v>1927</v>
      </c>
      <c r="H24" s="866">
        <v>1824000</v>
      </c>
      <c r="I24" s="6"/>
    </row>
    <row r="25" spans="1:9" ht="56.25">
      <c r="A25" s="869">
        <v>17</v>
      </c>
      <c r="B25" s="890" t="s">
        <v>1930</v>
      </c>
      <c r="C25" s="890" t="s">
        <v>1931</v>
      </c>
      <c r="D25" s="891">
        <v>36425</v>
      </c>
      <c r="E25" s="892" t="s">
        <v>179</v>
      </c>
      <c r="F25" s="893"/>
      <c r="G25" s="1123">
        <v>238596</v>
      </c>
      <c r="H25" s="891">
        <v>36425</v>
      </c>
      <c r="I25" s="7"/>
    </row>
    <row r="26" spans="1:9" s="164" customFormat="1" ht="31.5" customHeight="1">
      <c r="A26" s="557"/>
      <c r="B26" s="559"/>
      <c r="C26" s="1091" t="s">
        <v>177</v>
      </c>
      <c r="D26" s="561">
        <f>SUM(D6:D25)</f>
        <v>910225</v>
      </c>
      <c r="E26" s="561">
        <f>SUM(E6:E25)</f>
        <v>4159000</v>
      </c>
      <c r="F26" s="1249" t="s">
        <v>208</v>
      </c>
      <c r="G26" s="1250"/>
      <c r="H26" s="562">
        <f>D26+E26</f>
        <v>5069225</v>
      </c>
      <c r="I26" s="1122"/>
    </row>
    <row r="27" spans="1:9">
      <c r="A27" s="24"/>
      <c r="B27" s="112"/>
      <c r="C27" s="95"/>
      <c r="D27" s="113"/>
      <c r="E27" s="113"/>
      <c r="F27" s="112"/>
      <c r="G27" s="112"/>
      <c r="H27" s="114"/>
      <c r="I27" s="7"/>
    </row>
    <row r="28" spans="1:9" ht="29.25" customHeight="1">
      <c r="A28" s="211" t="s">
        <v>68</v>
      </c>
      <c r="B28" s="213"/>
      <c r="C28" s="213"/>
      <c r="D28" s="213"/>
      <c r="E28" s="214"/>
      <c r="F28" s="214"/>
      <c r="G28" s="214"/>
      <c r="H28" s="214"/>
      <c r="I28" s="7"/>
    </row>
    <row r="29" spans="1:9" s="2" customFormat="1" ht="39" customHeight="1">
      <c r="A29" s="1241" t="s">
        <v>173</v>
      </c>
      <c r="B29" s="1243" t="s">
        <v>155</v>
      </c>
      <c r="C29" s="1243" t="s">
        <v>156</v>
      </c>
      <c r="D29" s="1245" t="s">
        <v>317</v>
      </c>
      <c r="E29" s="1246"/>
      <c r="F29" s="1235" t="s">
        <v>206</v>
      </c>
      <c r="G29" s="1235" t="s">
        <v>2245</v>
      </c>
      <c r="H29" s="1235" t="s">
        <v>205</v>
      </c>
      <c r="I29" s="1183" t="s">
        <v>157</v>
      </c>
    </row>
    <row r="30" spans="1:9" s="2" customFormat="1" ht="35.25" customHeight="1">
      <c r="A30" s="1242"/>
      <c r="B30" s="1244"/>
      <c r="C30" s="1244"/>
      <c r="D30" s="1094" t="s">
        <v>207</v>
      </c>
      <c r="E30" s="1094" t="s">
        <v>204</v>
      </c>
      <c r="F30" s="1247"/>
      <c r="G30" s="1236"/>
      <c r="H30" s="1236"/>
      <c r="I30" s="1190"/>
    </row>
    <row r="31" spans="1:9" ht="80.25" customHeight="1">
      <c r="A31" s="35">
        <v>1</v>
      </c>
      <c r="B31" s="34" t="s">
        <v>732</v>
      </c>
      <c r="C31" s="34" t="s">
        <v>727</v>
      </c>
      <c r="D31" s="453">
        <v>105000</v>
      </c>
      <c r="E31" s="453" t="s">
        <v>179</v>
      </c>
      <c r="F31" s="35" t="s">
        <v>179</v>
      </c>
      <c r="G31" s="168" t="s">
        <v>728</v>
      </c>
      <c r="H31" s="453">
        <v>105000</v>
      </c>
      <c r="I31" s="4"/>
    </row>
    <row r="32" spans="1:9" ht="36.75" customHeight="1">
      <c r="A32" s="35">
        <v>2</v>
      </c>
      <c r="B32" s="34" t="s">
        <v>733</v>
      </c>
      <c r="C32" s="34" t="s">
        <v>729</v>
      </c>
      <c r="D32" s="453">
        <v>10000</v>
      </c>
      <c r="E32" s="453" t="s">
        <v>179</v>
      </c>
      <c r="F32" s="35" t="s">
        <v>179</v>
      </c>
      <c r="G32" s="168" t="s">
        <v>730</v>
      </c>
      <c r="H32" s="453">
        <v>10000</v>
      </c>
      <c r="I32" s="4"/>
    </row>
    <row r="33" spans="1:9" ht="75">
      <c r="A33" s="399">
        <v>3</v>
      </c>
      <c r="B33" s="36" t="s">
        <v>734</v>
      </c>
      <c r="C33" s="36" t="s">
        <v>731</v>
      </c>
      <c r="D33" s="457">
        <v>10000</v>
      </c>
      <c r="E33" s="457" t="s">
        <v>179</v>
      </c>
      <c r="F33" s="37" t="s">
        <v>179</v>
      </c>
      <c r="G33" s="458" t="s">
        <v>730</v>
      </c>
      <c r="H33" s="457">
        <v>10000</v>
      </c>
      <c r="I33" s="4"/>
    </row>
    <row r="34" spans="1:9" s="164" customFormat="1" ht="29.25" customHeight="1">
      <c r="A34" s="557"/>
      <c r="B34" s="558"/>
      <c r="C34" s="1089" t="s">
        <v>177</v>
      </c>
      <c r="D34" s="555">
        <f>SUM(D31:D33)</f>
        <v>125000</v>
      </c>
      <c r="E34" s="555">
        <f>SUM(E32:E33)</f>
        <v>0</v>
      </c>
      <c r="F34" s="1239" t="s">
        <v>208</v>
      </c>
      <c r="G34" s="1240"/>
      <c r="H34" s="556">
        <f>D34+E34</f>
        <v>125000</v>
      </c>
      <c r="I34" s="1124"/>
    </row>
    <row r="35" spans="1:9" ht="21">
      <c r="A35" s="24"/>
      <c r="B35" s="112"/>
      <c r="C35" s="454"/>
      <c r="D35" s="455"/>
      <c r="E35" s="455"/>
      <c r="F35" s="454"/>
      <c r="G35" s="454"/>
      <c r="H35" s="456"/>
      <c r="I35" s="4"/>
    </row>
    <row r="36" spans="1:9" ht="23.25">
      <c r="A36" s="211" t="s">
        <v>1409</v>
      </c>
      <c r="B36" s="215"/>
      <c r="C36" s="215"/>
      <c r="D36" s="211"/>
      <c r="E36" s="211"/>
      <c r="F36" s="211"/>
      <c r="G36" s="211"/>
      <c r="H36" s="211"/>
      <c r="I36" s="4"/>
    </row>
    <row r="37" spans="1:9" s="2" customFormat="1" ht="39" customHeight="1">
      <c r="A37" s="1241" t="s">
        <v>173</v>
      </c>
      <c r="B37" s="1243" t="s">
        <v>155</v>
      </c>
      <c r="C37" s="1243" t="s">
        <v>156</v>
      </c>
      <c r="D37" s="1245" t="s">
        <v>317</v>
      </c>
      <c r="E37" s="1246"/>
      <c r="F37" s="1235" t="s">
        <v>206</v>
      </c>
      <c r="G37" s="1235" t="s">
        <v>2245</v>
      </c>
      <c r="H37" s="1235" t="s">
        <v>205</v>
      </c>
      <c r="I37" s="1183" t="s">
        <v>157</v>
      </c>
    </row>
    <row r="38" spans="1:9" s="2" customFormat="1" ht="35.25" customHeight="1">
      <c r="A38" s="1242"/>
      <c r="B38" s="1244"/>
      <c r="C38" s="1244"/>
      <c r="D38" s="1094" t="s">
        <v>207</v>
      </c>
      <c r="E38" s="1094" t="s">
        <v>204</v>
      </c>
      <c r="F38" s="1247"/>
      <c r="G38" s="1236"/>
      <c r="H38" s="1236"/>
      <c r="I38" s="1190"/>
    </row>
    <row r="39" spans="1:9" ht="37.5">
      <c r="A39" s="77">
        <v>1</v>
      </c>
      <c r="B39" s="78" t="s">
        <v>1065</v>
      </c>
      <c r="C39" s="78" t="s">
        <v>1066</v>
      </c>
      <c r="D39" s="517">
        <v>67750</v>
      </c>
      <c r="E39" s="517"/>
      <c r="F39" s="78"/>
      <c r="G39" s="338">
        <v>238507</v>
      </c>
      <c r="H39" s="517">
        <v>67750</v>
      </c>
      <c r="I39" s="6"/>
    </row>
    <row r="40" spans="1:9" ht="55.5" customHeight="1">
      <c r="A40" s="35">
        <v>2</v>
      </c>
      <c r="B40" s="34" t="s">
        <v>1067</v>
      </c>
      <c r="C40" s="44" t="s">
        <v>1068</v>
      </c>
      <c r="D40" s="49">
        <v>99000</v>
      </c>
      <c r="E40" s="49"/>
      <c r="F40" s="34"/>
      <c r="G40" s="168">
        <v>238435</v>
      </c>
      <c r="H40" s="49">
        <v>99000</v>
      </c>
      <c r="I40" s="6"/>
    </row>
    <row r="41" spans="1:9">
      <c r="A41" s="35">
        <v>3</v>
      </c>
      <c r="B41" s="34" t="s">
        <v>1069</v>
      </c>
      <c r="C41" s="34" t="s">
        <v>1070</v>
      </c>
      <c r="D41" s="49">
        <v>80000</v>
      </c>
      <c r="E41" s="49"/>
      <c r="F41" s="34"/>
      <c r="G41" s="168">
        <v>238435</v>
      </c>
      <c r="H41" s="49">
        <v>80000</v>
      </c>
      <c r="I41" s="7"/>
    </row>
    <row r="42" spans="1:9" ht="60.75" customHeight="1">
      <c r="A42" s="393">
        <v>4</v>
      </c>
      <c r="B42" s="48" t="s">
        <v>1071</v>
      </c>
      <c r="C42" s="48" t="s">
        <v>1072</v>
      </c>
      <c r="D42" s="616"/>
      <c r="E42" s="523">
        <v>290000</v>
      </c>
      <c r="F42" s="48" t="s">
        <v>1073</v>
      </c>
      <c r="G42" s="1092" t="s">
        <v>2248</v>
      </c>
      <c r="H42" s="523">
        <v>290000</v>
      </c>
      <c r="I42" s="7"/>
    </row>
    <row r="43" spans="1:9" s="164" customFormat="1" ht="30" customHeight="1">
      <c r="A43" s="557"/>
      <c r="B43" s="558"/>
      <c r="C43" s="1089" t="s">
        <v>177</v>
      </c>
      <c r="D43" s="555">
        <f>SUM(D39:D42)</f>
        <v>246750</v>
      </c>
      <c r="E43" s="555">
        <f>SUM(E39:E42)</f>
        <v>290000</v>
      </c>
      <c r="F43" s="1239" t="s">
        <v>208</v>
      </c>
      <c r="G43" s="1240"/>
      <c r="H43" s="556">
        <f>D43+E43</f>
        <v>536750</v>
      </c>
      <c r="I43" s="1124"/>
    </row>
    <row r="44" spans="1:9">
      <c r="A44" s="24"/>
      <c r="B44" s="112"/>
      <c r="C44" s="95"/>
      <c r="D44" s="113"/>
      <c r="E44" s="113"/>
      <c r="F44" s="112"/>
      <c r="G44" s="112"/>
      <c r="H44" s="114"/>
      <c r="I44" s="4"/>
    </row>
    <row r="45" spans="1:9" ht="23.25">
      <c r="A45" s="211" t="s">
        <v>69</v>
      </c>
      <c r="B45" s="215"/>
      <c r="C45" s="215"/>
      <c r="D45" s="211"/>
      <c r="E45" s="211"/>
      <c r="F45" s="211"/>
      <c r="G45" s="211"/>
      <c r="H45" s="211"/>
      <c r="I45" s="6"/>
    </row>
    <row r="46" spans="1:9" s="2" customFormat="1" ht="39" customHeight="1">
      <c r="A46" s="1241" t="s">
        <v>173</v>
      </c>
      <c r="B46" s="1243" t="s">
        <v>155</v>
      </c>
      <c r="C46" s="1243" t="s">
        <v>156</v>
      </c>
      <c r="D46" s="1245" t="s">
        <v>317</v>
      </c>
      <c r="E46" s="1246"/>
      <c r="F46" s="1235" t="s">
        <v>206</v>
      </c>
      <c r="G46" s="1235" t="s">
        <v>2245</v>
      </c>
      <c r="H46" s="1235" t="s">
        <v>205</v>
      </c>
      <c r="I46" s="1183" t="s">
        <v>157</v>
      </c>
    </row>
    <row r="47" spans="1:9" s="2" customFormat="1" ht="35.25" customHeight="1">
      <c r="A47" s="1242"/>
      <c r="B47" s="1244"/>
      <c r="C47" s="1244"/>
      <c r="D47" s="1094" t="s">
        <v>207</v>
      </c>
      <c r="E47" s="1094" t="s">
        <v>204</v>
      </c>
      <c r="F47" s="1247"/>
      <c r="G47" s="1236"/>
      <c r="H47" s="1236"/>
      <c r="I47" s="1190"/>
    </row>
    <row r="48" spans="1:9">
      <c r="A48" s="47"/>
      <c r="B48" s="828" t="s">
        <v>1543</v>
      </c>
      <c r="C48" s="47"/>
      <c r="D48" s="513"/>
      <c r="E48" s="513"/>
      <c r="F48" s="47"/>
      <c r="G48" s="51"/>
      <c r="H48" s="513"/>
      <c r="I48" s="4"/>
    </row>
    <row r="49" spans="1:9" ht="36.75" customHeight="1">
      <c r="A49" s="720">
        <v>1</v>
      </c>
      <c r="B49" s="718" t="s">
        <v>1572</v>
      </c>
      <c r="C49" s="718" t="s">
        <v>1573</v>
      </c>
      <c r="D49" s="721">
        <v>33800</v>
      </c>
      <c r="E49" s="723" t="s">
        <v>1574</v>
      </c>
      <c r="F49" s="720" t="s">
        <v>1550</v>
      </c>
      <c r="G49" s="720" t="s">
        <v>1575</v>
      </c>
      <c r="H49" s="721">
        <v>33800</v>
      </c>
      <c r="I49" s="4"/>
    </row>
    <row r="50" spans="1:9">
      <c r="A50" s="51"/>
      <c r="B50" s="1237" t="s">
        <v>1576</v>
      </c>
      <c r="C50" s="1238"/>
      <c r="D50" s="513"/>
      <c r="E50" s="513"/>
      <c r="F50" s="47"/>
      <c r="G50" s="51"/>
      <c r="H50" s="513"/>
      <c r="I50" s="6"/>
    </row>
    <row r="51" spans="1:9" ht="37.5">
      <c r="A51" s="720">
        <v>2</v>
      </c>
      <c r="B51" s="718" t="s">
        <v>1577</v>
      </c>
      <c r="C51" s="718" t="s">
        <v>1578</v>
      </c>
      <c r="D51" s="721">
        <v>97790</v>
      </c>
      <c r="E51" s="723" t="s">
        <v>1574</v>
      </c>
      <c r="F51" s="720" t="s">
        <v>225</v>
      </c>
      <c r="G51" s="720" t="s">
        <v>1579</v>
      </c>
      <c r="H51" s="721">
        <v>97790</v>
      </c>
      <c r="I51" s="6"/>
    </row>
    <row r="52" spans="1:9">
      <c r="A52" s="41"/>
      <c r="B52" s="1237" t="s">
        <v>1580</v>
      </c>
      <c r="C52" s="1238"/>
      <c r="D52" s="84"/>
      <c r="E52" s="84"/>
      <c r="F52" s="38"/>
      <c r="G52" s="41"/>
      <c r="H52" s="84"/>
      <c r="I52" s="6"/>
    </row>
    <row r="53" spans="1:9" ht="37.5" customHeight="1">
      <c r="A53" s="41">
        <v>3</v>
      </c>
      <c r="B53" s="829" t="s">
        <v>1581</v>
      </c>
      <c r="C53" s="38" t="s">
        <v>1582</v>
      </c>
      <c r="D53" s="84">
        <v>136000</v>
      </c>
      <c r="E53" s="723" t="s">
        <v>1574</v>
      </c>
      <c r="F53" s="720" t="s">
        <v>225</v>
      </c>
      <c r="G53" s="41"/>
      <c r="H53" s="84">
        <v>136000</v>
      </c>
      <c r="I53" s="6"/>
    </row>
    <row r="54" spans="1:9">
      <c r="A54" s="41"/>
      <c r="B54" s="830" t="s">
        <v>1562</v>
      </c>
      <c r="C54" s="38"/>
      <c r="D54" s="84"/>
      <c r="E54" s="84"/>
      <c r="F54" s="38"/>
      <c r="G54" s="41"/>
      <c r="H54" s="84"/>
      <c r="I54" s="6"/>
    </row>
    <row r="55" spans="1:9" s="10" customFormat="1" ht="37.5">
      <c r="A55" s="41">
        <v>4</v>
      </c>
      <c r="B55" s="38" t="s">
        <v>1583</v>
      </c>
      <c r="C55" s="38" t="s">
        <v>1584</v>
      </c>
      <c r="D55" s="84">
        <v>164000</v>
      </c>
      <c r="E55" s="723" t="s">
        <v>1574</v>
      </c>
      <c r="F55" s="720" t="s">
        <v>225</v>
      </c>
      <c r="G55" s="41" t="s">
        <v>1585</v>
      </c>
      <c r="H55" s="84">
        <v>164000</v>
      </c>
      <c r="I55" s="722"/>
    </row>
    <row r="56" spans="1:9" s="10" customFormat="1" ht="56.25">
      <c r="A56" s="720">
        <v>5</v>
      </c>
      <c r="B56" s="718" t="s">
        <v>1586</v>
      </c>
      <c r="C56" s="718" t="s">
        <v>1587</v>
      </c>
      <c r="D56" s="721">
        <v>10000</v>
      </c>
      <c r="E56" s="723" t="s">
        <v>1574</v>
      </c>
      <c r="F56" s="720" t="s">
        <v>225</v>
      </c>
      <c r="G56" s="720" t="s">
        <v>1588</v>
      </c>
      <c r="H56" s="721">
        <v>10000</v>
      </c>
      <c r="I56" s="28"/>
    </row>
    <row r="57" spans="1:9" ht="56.25">
      <c r="A57" s="41">
        <v>6</v>
      </c>
      <c r="B57" s="38" t="s">
        <v>1589</v>
      </c>
      <c r="C57" s="38" t="s">
        <v>1590</v>
      </c>
      <c r="D57" s="84">
        <v>237000</v>
      </c>
      <c r="E57" s="831" t="s">
        <v>1574</v>
      </c>
      <c r="F57" s="41" t="s">
        <v>225</v>
      </c>
      <c r="G57" s="41" t="s">
        <v>1591</v>
      </c>
      <c r="H57" s="84">
        <v>237000</v>
      </c>
    </row>
    <row r="58" spans="1:9" ht="37.5">
      <c r="A58" s="720">
        <v>7</v>
      </c>
      <c r="B58" s="718" t="s">
        <v>1592</v>
      </c>
      <c r="C58" s="718" t="s">
        <v>1593</v>
      </c>
      <c r="D58" s="721">
        <v>200000</v>
      </c>
      <c r="E58" s="723" t="s">
        <v>1574</v>
      </c>
      <c r="F58" s="720" t="s">
        <v>225</v>
      </c>
      <c r="G58" s="720" t="s">
        <v>1591</v>
      </c>
      <c r="H58" s="721">
        <v>200000</v>
      </c>
    </row>
    <row r="59" spans="1:9" ht="36" customHeight="1">
      <c r="A59" s="720">
        <v>8</v>
      </c>
      <c r="B59" s="718" t="s">
        <v>1594</v>
      </c>
      <c r="C59" s="718" t="s">
        <v>1595</v>
      </c>
      <c r="D59" s="721">
        <v>98000</v>
      </c>
      <c r="E59" s="723" t="s">
        <v>1574</v>
      </c>
      <c r="F59" s="720" t="s">
        <v>225</v>
      </c>
      <c r="G59" s="720" t="s">
        <v>1596</v>
      </c>
      <c r="H59" s="721">
        <v>98000</v>
      </c>
    </row>
    <row r="60" spans="1:9" s="2" customFormat="1" ht="39" customHeight="1">
      <c r="A60" s="1241" t="s">
        <v>173</v>
      </c>
      <c r="B60" s="1243" t="s">
        <v>155</v>
      </c>
      <c r="C60" s="1243" t="s">
        <v>156</v>
      </c>
      <c r="D60" s="1245" t="s">
        <v>317</v>
      </c>
      <c r="E60" s="1246"/>
      <c r="F60" s="1235" t="s">
        <v>206</v>
      </c>
      <c r="G60" s="1235" t="s">
        <v>2245</v>
      </c>
      <c r="H60" s="1235" t="s">
        <v>205</v>
      </c>
      <c r="I60" s="1183" t="s">
        <v>157</v>
      </c>
    </row>
    <row r="61" spans="1:9" s="2" customFormat="1" ht="35.25" customHeight="1">
      <c r="A61" s="1242"/>
      <c r="B61" s="1244"/>
      <c r="C61" s="1244"/>
      <c r="D61" s="1094" t="s">
        <v>207</v>
      </c>
      <c r="E61" s="1094" t="s">
        <v>204</v>
      </c>
      <c r="F61" s="1247"/>
      <c r="G61" s="1236"/>
      <c r="H61" s="1236"/>
      <c r="I61" s="1190"/>
    </row>
    <row r="62" spans="1:9">
      <c r="A62" s="41"/>
      <c r="B62" s="830" t="s">
        <v>1597</v>
      </c>
      <c r="C62" s="38"/>
      <c r="D62" s="84"/>
      <c r="E62" s="84"/>
      <c r="F62" s="38"/>
      <c r="G62" s="41"/>
      <c r="H62" s="84"/>
    </row>
    <row r="63" spans="1:9" s="2" customFormat="1" ht="36" customHeight="1">
      <c r="A63" s="41">
        <v>9</v>
      </c>
      <c r="B63" s="38" t="s">
        <v>1598</v>
      </c>
      <c r="C63" s="38" t="s">
        <v>1599</v>
      </c>
      <c r="D63" s="84">
        <v>113900</v>
      </c>
      <c r="E63" s="723" t="s">
        <v>1574</v>
      </c>
      <c r="F63" s="720" t="s">
        <v>225</v>
      </c>
      <c r="G63" s="720" t="s">
        <v>1591</v>
      </c>
      <c r="H63" s="84">
        <v>113900</v>
      </c>
      <c r="I63" s="1233" t="s">
        <v>157</v>
      </c>
    </row>
    <row r="64" spans="1:9" s="3" customFormat="1" ht="43.5" customHeight="1">
      <c r="A64" s="720">
        <v>10</v>
      </c>
      <c r="B64" s="718" t="s">
        <v>1600</v>
      </c>
      <c r="C64" s="718" t="s">
        <v>1601</v>
      </c>
      <c r="D64" s="721">
        <v>10000</v>
      </c>
      <c r="E64" s="723" t="s">
        <v>1574</v>
      </c>
      <c r="F64" s="720" t="s">
        <v>225</v>
      </c>
      <c r="G64" s="720" t="s">
        <v>1602</v>
      </c>
      <c r="H64" s="721">
        <v>10000</v>
      </c>
      <c r="I64" s="1234"/>
    </row>
    <row r="65" spans="1:10" ht="39.75" customHeight="1">
      <c r="A65" s="720">
        <v>11</v>
      </c>
      <c r="B65" s="718" t="s">
        <v>1603</v>
      </c>
      <c r="C65" s="718" t="s">
        <v>1604</v>
      </c>
      <c r="D65" s="721">
        <v>10000</v>
      </c>
      <c r="E65" s="723" t="s">
        <v>1574</v>
      </c>
      <c r="F65" s="720" t="s">
        <v>225</v>
      </c>
      <c r="G65" s="720" t="s">
        <v>1602</v>
      </c>
      <c r="H65" s="721">
        <v>10000</v>
      </c>
      <c r="I65" s="4"/>
    </row>
    <row r="66" spans="1:10" ht="37.5" customHeight="1">
      <c r="A66" s="41">
        <v>12</v>
      </c>
      <c r="B66" s="38" t="s">
        <v>1605</v>
      </c>
      <c r="C66" s="38" t="s">
        <v>1606</v>
      </c>
      <c r="D66" s="84">
        <v>75150</v>
      </c>
      <c r="E66" s="831" t="s">
        <v>1574</v>
      </c>
      <c r="F66" s="41" t="s">
        <v>225</v>
      </c>
      <c r="G66" s="41" t="s">
        <v>1591</v>
      </c>
      <c r="H66" s="84">
        <v>75150</v>
      </c>
      <c r="I66" s="4"/>
    </row>
    <row r="67" spans="1:10">
      <c r="A67" s="41"/>
      <c r="B67" s="830" t="s">
        <v>1607</v>
      </c>
      <c r="C67" s="38"/>
      <c r="D67" s="84"/>
      <c r="E67" s="84"/>
      <c r="F67" s="38"/>
      <c r="G67" s="41"/>
      <c r="H67" s="84"/>
      <c r="I67" s="4"/>
    </row>
    <row r="68" spans="1:10" ht="37.5">
      <c r="A68" s="720">
        <v>13</v>
      </c>
      <c r="B68" s="718" t="s">
        <v>1609</v>
      </c>
      <c r="C68" s="718" t="s">
        <v>1610</v>
      </c>
      <c r="D68" s="721">
        <v>10000</v>
      </c>
      <c r="E68" s="723" t="s">
        <v>1574</v>
      </c>
      <c r="F68" s="720" t="s">
        <v>225</v>
      </c>
      <c r="G68" s="440" t="s">
        <v>1611</v>
      </c>
      <c r="H68" s="84">
        <v>10000</v>
      </c>
      <c r="I68" s="4"/>
    </row>
    <row r="69" spans="1:10" ht="56.25" customHeight="1">
      <c r="A69" s="720">
        <v>14</v>
      </c>
      <c r="B69" s="718" t="s">
        <v>1612</v>
      </c>
      <c r="C69" s="718" t="s">
        <v>1613</v>
      </c>
      <c r="D69" s="721">
        <v>10000</v>
      </c>
      <c r="E69" s="723" t="s">
        <v>1574</v>
      </c>
      <c r="F69" s="720" t="s">
        <v>225</v>
      </c>
      <c r="G69" s="439" t="s">
        <v>1614</v>
      </c>
      <c r="H69" s="84">
        <v>10000</v>
      </c>
      <c r="I69" s="330"/>
    </row>
    <row r="70" spans="1:10" ht="57" customHeight="1">
      <c r="A70" s="720">
        <v>15</v>
      </c>
      <c r="B70" s="718" t="s">
        <v>1615</v>
      </c>
      <c r="C70" s="718" t="s">
        <v>1616</v>
      </c>
      <c r="D70" s="721">
        <v>82000</v>
      </c>
      <c r="E70" s="723" t="s">
        <v>1574</v>
      </c>
      <c r="F70" s="720" t="s">
        <v>225</v>
      </c>
      <c r="G70" s="439" t="s">
        <v>1617</v>
      </c>
      <c r="H70" s="721">
        <v>82000</v>
      </c>
      <c r="I70" s="4"/>
    </row>
    <row r="71" spans="1:10" ht="24.95" customHeight="1">
      <c r="A71" s="720">
        <v>16</v>
      </c>
      <c r="B71" s="718" t="s">
        <v>1618</v>
      </c>
      <c r="C71" s="718" t="s">
        <v>1619</v>
      </c>
      <c r="D71" s="721">
        <v>101500</v>
      </c>
      <c r="E71" s="723" t="s">
        <v>1574</v>
      </c>
      <c r="F71" s="720" t="s">
        <v>225</v>
      </c>
      <c r="G71" s="439" t="s">
        <v>1617</v>
      </c>
      <c r="H71" s="721">
        <v>101500</v>
      </c>
      <c r="I71" s="4"/>
    </row>
    <row r="72" spans="1:10" ht="56.25">
      <c r="A72" s="730">
        <v>17</v>
      </c>
      <c r="B72" s="48" t="s">
        <v>1620</v>
      </c>
      <c r="C72" s="48" t="s">
        <v>1610</v>
      </c>
      <c r="D72" s="523">
        <v>85000</v>
      </c>
      <c r="E72" s="834" t="s">
        <v>1574</v>
      </c>
      <c r="F72" s="730" t="s">
        <v>225</v>
      </c>
      <c r="G72" s="835" t="s">
        <v>1617</v>
      </c>
      <c r="H72" s="523">
        <v>85000</v>
      </c>
      <c r="I72" s="4"/>
    </row>
    <row r="73" spans="1:10" ht="29.25" customHeight="1">
      <c r="A73" s="24"/>
      <c r="B73" s="112"/>
      <c r="C73" s="1089" t="s">
        <v>177</v>
      </c>
      <c r="D73" s="833">
        <f>SUM(D48:D72)</f>
        <v>1474140</v>
      </c>
      <c r="E73" s="555">
        <f>SUM(E48:E72)</f>
        <v>0</v>
      </c>
      <c r="F73" s="1239" t="s">
        <v>208</v>
      </c>
      <c r="G73" s="1240"/>
      <c r="H73" s="556">
        <f>D73+E73</f>
        <v>1474140</v>
      </c>
      <c r="I73" s="4"/>
    </row>
    <row r="74" spans="1:10">
      <c r="A74" s="24"/>
      <c r="B74" s="112"/>
      <c r="C74" s="112"/>
      <c r="D74" s="113"/>
      <c r="E74" s="113"/>
      <c r="F74" s="112"/>
      <c r="G74" s="112"/>
      <c r="H74" s="114"/>
      <c r="I74" s="6"/>
    </row>
    <row r="75" spans="1:10" s="10" customFormat="1" ht="28.5" customHeight="1">
      <c r="A75" s="394" t="s">
        <v>74</v>
      </c>
      <c r="B75" s="228"/>
      <c r="C75" s="228"/>
      <c r="D75" s="229"/>
      <c r="E75" s="229"/>
      <c r="F75" s="228"/>
      <c r="G75" s="228"/>
      <c r="H75" s="230"/>
      <c r="I75" s="28"/>
    </row>
    <row r="76" spans="1:10" s="2" customFormat="1" ht="39" customHeight="1">
      <c r="A76" s="1241" t="s">
        <v>173</v>
      </c>
      <c r="B76" s="1243" t="s">
        <v>155</v>
      </c>
      <c r="C76" s="1243" t="s">
        <v>156</v>
      </c>
      <c r="D76" s="1245" t="s">
        <v>317</v>
      </c>
      <c r="E76" s="1246"/>
      <c r="F76" s="1235" t="s">
        <v>206</v>
      </c>
      <c r="G76" s="1235" t="s">
        <v>2245</v>
      </c>
      <c r="H76" s="1235" t="s">
        <v>205</v>
      </c>
      <c r="I76" s="1183" t="s">
        <v>157</v>
      </c>
    </row>
    <row r="77" spans="1:10" s="2" customFormat="1" ht="35.25" customHeight="1">
      <c r="A77" s="1242"/>
      <c r="B77" s="1244"/>
      <c r="C77" s="1244"/>
      <c r="D77" s="1094" t="s">
        <v>207</v>
      </c>
      <c r="E77" s="1094" t="s">
        <v>204</v>
      </c>
      <c r="F77" s="1247"/>
      <c r="G77" s="1236"/>
      <c r="H77" s="1236"/>
      <c r="I77" s="1190"/>
    </row>
    <row r="78" spans="1:10" ht="57.75" customHeight="1">
      <c r="A78" s="38">
        <v>1</v>
      </c>
      <c r="B78" s="38" t="s">
        <v>457</v>
      </c>
      <c r="C78" s="38" t="s">
        <v>230</v>
      </c>
      <c r="D78" s="84"/>
      <c r="E78" s="84">
        <v>1140000</v>
      </c>
      <c r="F78" s="38" t="s">
        <v>231</v>
      </c>
      <c r="G78" s="41" t="s">
        <v>510</v>
      </c>
      <c r="H78" s="84">
        <v>1140000</v>
      </c>
    </row>
    <row r="79" spans="1:10" ht="57.75" customHeight="1">
      <c r="A79" s="38">
        <v>2</v>
      </c>
      <c r="B79" s="34" t="s">
        <v>248</v>
      </c>
      <c r="C79" s="34" t="s">
        <v>230</v>
      </c>
      <c r="D79" s="49"/>
      <c r="E79" s="49">
        <v>700000</v>
      </c>
      <c r="F79" s="34" t="s">
        <v>231</v>
      </c>
      <c r="G79" s="35" t="s">
        <v>511</v>
      </c>
      <c r="H79" s="1093">
        <v>700000</v>
      </c>
    </row>
    <row r="80" spans="1:10" ht="56.25">
      <c r="A80" s="38">
        <v>3</v>
      </c>
      <c r="B80" s="34" t="s">
        <v>458</v>
      </c>
      <c r="C80" s="34" t="s">
        <v>230</v>
      </c>
      <c r="D80" s="49"/>
      <c r="E80" s="49">
        <v>1100000</v>
      </c>
      <c r="F80" s="34" t="s">
        <v>231</v>
      </c>
      <c r="G80" s="35" t="s">
        <v>512</v>
      </c>
      <c r="H80" s="1093">
        <v>1100000</v>
      </c>
      <c r="I80" s="4"/>
      <c r="J80" s="365"/>
    </row>
    <row r="81" spans="1:11" ht="56.25">
      <c r="A81" s="38">
        <v>4</v>
      </c>
      <c r="B81" s="34" t="s">
        <v>459</v>
      </c>
      <c r="C81" s="34" t="s">
        <v>230</v>
      </c>
      <c r="D81" s="49"/>
      <c r="E81" s="49">
        <v>600000</v>
      </c>
      <c r="F81" s="34" t="s">
        <v>231</v>
      </c>
      <c r="G81" s="35" t="s">
        <v>513</v>
      </c>
      <c r="H81" s="1093">
        <v>600000</v>
      </c>
      <c r="I81" s="6"/>
      <c r="J81" s="365"/>
    </row>
    <row r="82" spans="1:11" ht="37.5">
      <c r="A82" s="38">
        <v>5</v>
      </c>
      <c r="B82" s="34" t="s">
        <v>460</v>
      </c>
      <c r="C82" s="34" t="s">
        <v>250</v>
      </c>
      <c r="D82" s="49">
        <v>76000</v>
      </c>
      <c r="E82" s="49"/>
      <c r="F82" s="34"/>
      <c r="G82" s="35" t="s">
        <v>461</v>
      </c>
      <c r="H82" s="1093">
        <v>76000</v>
      </c>
      <c r="I82" s="6"/>
    </row>
    <row r="83" spans="1:11" s="10" customFormat="1" ht="39" customHeight="1">
      <c r="A83" s="34">
        <v>6</v>
      </c>
      <c r="B83" s="34" t="s">
        <v>462</v>
      </c>
      <c r="C83" s="34" t="s">
        <v>463</v>
      </c>
      <c r="D83" s="49">
        <v>96700</v>
      </c>
      <c r="E83" s="49"/>
      <c r="F83" s="34"/>
      <c r="G83" s="35" t="s">
        <v>464</v>
      </c>
      <c r="H83" s="1093">
        <v>96700</v>
      </c>
      <c r="I83" s="28"/>
      <c r="J83" s="369"/>
    </row>
    <row r="84" spans="1:11" ht="42.75" customHeight="1">
      <c r="A84" s="34">
        <v>7</v>
      </c>
      <c r="B84" s="34" t="s">
        <v>514</v>
      </c>
      <c r="C84" s="34" t="s">
        <v>465</v>
      </c>
      <c r="D84" s="49">
        <v>79000</v>
      </c>
      <c r="E84" s="49"/>
      <c r="F84" s="34"/>
      <c r="G84" s="35" t="s">
        <v>466</v>
      </c>
      <c r="H84" s="1093">
        <v>79000</v>
      </c>
    </row>
    <row r="85" spans="1:11" ht="56.25">
      <c r="A85" s="395">
        <v>8</v>
      </c>
      <c r="B85" s="36" t="s">
        <v>467</v>
      </c>
      <c r="C85" s="36" t="s">
        <v>468</v>
      </c>
      <c r="D85" s="50">
        <v>75580</v>
      </c>
      <c r="E85" s="50"/>
      <c r="F85" s="36"/>
      <c r="G85" s="37" t="s">
        <v>469</v>
      </c>
      <c r="H85" s="50">
        <v>75580</v>
      </c>
    </row>
    <row r="86" spans="1:11" s="89" customFormat="1" ht="30.75" customHeight="1">
      <c r="A86" s="557"/>
      <c r="B86" s="558"/>
      <c r="C86" s="554" t="s">
        <v>177</v>
      </c>
      <c r="D86" s="555">
        <f>SUM(D78:D85)</f>
        <v>327280</v>
      </c>
      <c r="E86" s="555">
        <f>SUM(E78:E85)</f>
        <v>3540000</v>
      </c>
      <c r="F86" s="1239" t="s">
        <v>208</v>
      </c>
      <c r="G86" s="1240"/>
      <c r="H86" s="556">
        <f>D86+E86</f>
        <v>3867280</v>
      </c>
      <c r="I86" s="131"/>
      <c r="J86" s="132"/>
      <c r="K86" s="131"/>
    </row>
    <row r="87" spans="1:11" s="162" customFormat="1" ht="22.5">
      <c r="A87" s="24"/>
      <c r="B87" s="112"/>
      <c r="C87" s="112"/>
      <c r="D87" s="113"/>
      <c r="E87" s="113"/>
      <c r="F87" s="112"/>
      <c r="G87" s="112"/>
      <c r="H87" s="114"/>
      <c r="I87" s="166"/>
      <c r="J87" s="165"/>
      <c r="K87" s="166"/>
    </row>
    <row r="88" spans="1:11" s="89" customFormat="1" ht="23.25">
      <c r="A88" s="211" t="s">
        <v>226</v>
      </c>
      <c r="B88" s="231"/>
      <c r="C88" s="231"/>
      <c r="D88" s="231"/>
      <c r="E88" s="231"/>
      <c r="F88" s="231"/>
      <c r="G88" s="231"/>
      <c r="H88" s="231"/>
      <c r="I88" s="131"/>
      <c r="J88" s="132"/>
      <c r="K88" s="131"/>
    </row>
    <row r="89" spans="1:11" s="2" customFormat="1" ht="39" customHeight="1">
      <c r="A89" s="1241" t="s">
        <v>173</v>
      </c>
      <c r="B89" s="1243" t="s">
        <v>155</v>
      </c>
      <c r="C89" s="1243" t="s">
        <v>156</v>
      </c>
      <c r="D89" s="1245" t="s">
        <v>317</v>
      </c>
      <c r="E89" s="1246"/>
      <c r="F89" s="1235" t="s">
        <v>206</v>
      </c>
      <c r="G89" s="1235" t="s">
        <v>2245</v>
      </c>
      <c r="H89" s="1235" t="s">
        <v>205</v>
      </c>
      <c r="I89" s="1183" t="s">
        <v>157</v>
      </c>
    </row>
    <row r="90" spans="1:11" s="2" customFormat="1" ht="35.25" customHeight="1">
      <c r="A90" s="1242"/>
      <c r="B90" s="1244"/>
      <c r="C90" s="1244"/>
      <c r="D90" s="1094" t="s">
        <v>207</v>
      </c>
      <c r="E90" s="1094" t="s">
        <v>204</v>
      </c>
      <c r="F90" s="1247"/>
      <c r="G90" s="1236"/>
      <c r="H90" s="1236"/>
      <c r="I90" s="1190"/>
    </row>
    <row r="91" spans="1:11" s="8" customFormat="1" ht="56.25">
      <c r="A91" s="965">
        <v>1</v>
      </c>
      <c r="B91" s="965" t="s">
        <v>2197</v>
      </c>
      <c r="C91" s="965" t="s">
        <v>2202</v>
      </c>
      <c r="D91" s="1062"/>
      <c r="E91" s="1062">
        <v>791200</v>
      </c>
      <c r="F91" s="965" t="s">
        <v>2199</v>
      </c>
      <c r="G91" s="965" t="s">
        <v>2198</v>
      </c>
      <c r="H91" s="1062">
        <v>989000</v>
      </c>
    </row>
    <row r="92" spans="1:11" s="8" customFormat="1" ht="75">
      <c r="A92" s="963">
        <v>2</v>
      </c>
      <c r="B92" s="963" t="s">
        <v>2200</v>
      </c>
      <c r="C92" s="963" t="s">
        <v>2201</v>
      </c>
      <c r="D92" s="896"/>
      <c r="E92" s="896">
        <v>429000</v>
      </c>
      <c r="F92" s="963" t="s">
        <v>2203</v>
      </c>
      <c r="G92" s="963" t="s">
        <v>2204</v>
      </c>
      <c r="H92" s="896">
        <v>760000</v>
      </c>
    </row>
    <row r="93" spans="1:11" s="8" customFormat="1" ht="56.25">
      <c r="A93" s="963">
        <v>3</v>
      </c>
      <c r="B93" s="963" t="s">
        <v>2207</v>
      </c>
      <c r="C93" s="963" t="s">
        <v>2205</v>
      </c>
      <c r="D93" s="896"/>
      <c r="E93" s="896">
        <v>130000</v>
      </c>
      <c r="F93" s="963" t="s">
        <v>2206</v>
      </c>
      <c r="G93" s="963" t="s">
        <v>2208</v>
      </c>
      <c r="H93" s="896">
        <v>130000</v>
      </c>
    </row>
    <row r="94" spans="1:11" s="8" customFormat="1" ht="37.5">
      <c r="A94" s="963">
        <v>4</v>
      </c>
      <c r="B94" s="963" t="s">
        <v>2210</v>
      </c>
      <c r="C94" s="963" t="s">
        <v>2205</v>
      </c>
      <c r="D94" s="896"/>
      <c r="E94" s="896">
        <v>151866</v>
      </c>
      <c r="F94" s="963" t="s">
        <v>2199</v>
      </c>
      <c r="G94" s="963" t="s">
        <v>2209</v>
      </c>
      <c r="H94" s="896">
        <v>379666</v>
      </c>
    </row>
    <row r="95" spans="1:11" s="8" customFormat="1" ht="53.25" customHeight="1">
      <c r="A95" s="963">
        <v>5</v>
      </c>
      <c r="B95" s="963" t="s">
        <v>2213</v>
      </c>
      <c r="C95" s="963" t="s">
        <v>2216</v>
      </c>
      <c r="D95" s="896"/>
      <c r="E95" s="896">
        <v>331000</v>
      </c>
      <c r="F95" s="963" t="s">
        <v>2212</v>
      </c>
      <c r="G95" s="963" t="s">
        <v>2211</v>
      </c>
      <c r="H95" s="896">
        <v>331000</v>
      </c>
    </row>
    <row r="96" spans="1:11" ht="37.5">
      <c r="A96" s="1064">
        <v>6</v>
      </c>
      <c r="B96" s="963" t="s">
        <v>2214</v>
      </c>
      <c r="C96" s="963" t="s">
        <v>2215</v>
      </c>
      <c r="D96" s="1063">
        <v>135500</v>
      </c>
      <c r="E96" s="1063" t="s">
        <v>179</v>
      </c>
      <c r="F96" s="963"/>
      <c r="G96" s="964"/>
      <c r="H96" s="1063"/>
    </row>
    <row r="97" spans="1:11" s="89" customFormat="1" ht="30.75" customHeight="1">
      <c r="A97" s="557"/>
      <c r="B97" s="558"/>
      <c r="C97" s="970" t="s">
        <v>177</v>
      </c>
      <c r="D97" s="555">
        <f>SUM(D91:D96)</f>
        <v>135500</v>
      </c>
      <c r="E97" s="555">
        <f>SUM(E91:E96)</f>
        <v>1833066</v>
      </c>
      <c r="F97" s="1239" t="s">
        <v>208</v>
      </c>
      <c r="G97" s="1240"/>
      <c r="H97" s="556">
        <f>D97+E97</f>
        <v>1968566</v>
      </c>
      <c r="I97" s="131"/>
      <c r="J97" s="132"/>
      <c r="K97" s="131"/>
    </row>
    <row r="98" spans="1:11" s="89" customFormat="1" ht="23.25">
      <c r="A98" s="557"/>
      <c r="B98" s="558"/>
      <c r="C98" s="558"/>
      <c r="D98" s="755"/>
      <c r="E98" s="755"/>
      <c r="F98" s="558"/>
      <c r="G98" s="558"/>
      <c r="H98" s="756"/>
      <c r="I98" s="131"/>
      <c r="J98" s="132"/>
      <c r="K98" s="131"/>
    </row>
    <row r="99" spans="1:11" ht="23.25">
      <c r="A99" s="1256" t="s">
        <v>38</v>
      </c>
      <c r="B99" s="1256"/>
      <c r="C99" s="1256"/>
      <c r="D99" s="214"/>
      <c r="E99" s="214"/>
      <c r="F99" s="214"/>
      <c r="G99" s="214"/>
      <c r="H99" s="214"/>
    </row>
    <row r="100" spans="1:11" s="2" customFormat="1" ht="39" customHeight="1">
      <c r="A100" s="1241" t="s">
        <v>173</v>
      </c>
      <c r="B100" s="1243" t="s">
        <v>155</v>
      </c>
      <c r="C100" s="1243" t="s">
        <v>156</v>
      </c>
      <c r="D100" s="1245" t="s">
        <v>317</v>
      </c>
      <c r="E100" s="1246"/>
      <c r="F100" s="1235" t="s">
        <v>206</v>
      </c>
      <c r="G100" s="1235" t="s">
        <v>2245</v>
      </c>
      <c r="H100" s="1235" t="s">
        <v>205</v>
      </c>
      <c r="I100" s="1183" t="s">
        <v>157</v>
      </c>
    </row>
    <row r="101" spans="1:11" s="2" customFormat="1" ht="35.25" customHeight="1">
      <c r="A101" s="1242"/>
      <c r="B101" s="1244"/>
      <c r="C101" s="1244"/>
      <c r="D101" s="1094" t="s">
        <v>207</v>
      </c>
      <c r="E101" s="1094" t="s">
        <v>204</v>
      </c>
      <c r="F101" s="1247"/>
      <c r="G101" s="1236"/>
      <c r="H101" s="1236"/>
      <c r="I101" s="1190"/>
    </row>
    <row r="102" spans="1:11" s="164" customFormat="1" ht="24.75" customHeight="1">
      <c r="A102" s="1251" t="s">
        <v>39</v>
      </c>
      <c r="B102" s="1252"/>
      <c r="C102" s="1252"/>
      <c r="D102" s="1252"/>
      <c r="E102" s="1252"/>
      <c r="F102" s="1252"/>
      <c r="G102" s="1252"/>
      <c r="H102" s="1253"/>
    </row>
    <row r="103" spans="1:11" ht="69">
      <c r="A103" s="33">
        <v>1</v>
      </c>
      <c r="B103" s="32" t="s">
        <v>318</v>
      </c>
      <c r="C103" s="32" t="s">
        <v>319</v>
      </c>
      <c r="D103" s="402"/>
      <c r="E103" s="403">
        <f>11000000/8</f>
        <v>1375000</v>
      </c>
      <c r="F103" s="524" t="s">
        <v>320</v>
      </c>
      <c r="G103" s="33" t="s">
        <v>321</v>
      </c>
      <c r="H103" s="404">
        <v>11000000</v>
      </c>
    </row>
    <row r="104" spans="1:11" ht="56.25">
      <c r="A104" s="100">
        <v>2</v>
      </c>
      <c r="B104" s="38" t="s">
        <v>322</v>
      </c>
      <c r="C104" s="38" t="s">
        <v>323</v>
      </c>
      <c r="D104" s="84"/>
      <c r="E104" s="84">
        <f>+(1600000/18*12)/2</f>
        <v>533333.33333333337</v>
      </c>
      <c r="F104" s="38" t="s">
        <v>324</v>
      </c>
      <c r="G104" s="41" t="s">
        <v>325</v>
      </c>
      <c r="H104" s="84">
        <v>1600000</v>
      </c>
    </row>
    <row r="105" spans="1:11">
      <c r="A105" s="1251" t="s">
        <v>33</v>
      </c>
      <c r="B105" s="1252"/>
      <c r="C105" s="1252"/>
      <c r="D105" s="1252"/>
      <c r="E105" s="1252"/>
      <c r="F105" s="1252"/>
      <c r="G105" s="1252"/>
      <c r="H105" s="1253"/>
    </row>
    <row r="106" spans="1:11" ht="37.5">
      <c r="A106" s="101">
        <v>3</v>
      </c>
      <c r="B106" s="102" t="s">
        <v>326</v>
      </c>
      <c r="C106" s="102" t="s">
        <v>122</v>
      </c>
      <c r="D106" s="103">
        <v>117500</v>
      </c>
      <c r="E106" s="103"/>
      <c r="F106" s="102"/>
      <c r="G106" s="101" t="s">
        <v>327</v>
      </c>
      <c r="H106" s="103">
        <v>117500</v>
      </c>
    </row>
    <row r="107" spans="1:11">
      <c r="A107" s="1258" t="s">
        <v>44</v>
      </c>
      <c r="B107" s="1259"/>
      <c r="C107" s="1259"/>
      <c r="D107" s="1259"/>
      <c r="E107" s="1259"/>
      <c r="F107" s="1259"/>
      <c r="G107" s="1259"/>
      <c r="H107" s="1260"/>
    </row>
    <row r="108" spans="1:11" ht="56.25">
      <c r="A108" s="33">
        <v>4</v>
      </c>
      <c r="B108" s="32" t="s">
        <v>328</v>
      </c>
      <c r="C108" s="32" t="s">
        <v>143</v>
      </c>
      <c r="D108" s="402">
        <v>22500</v>
      </c>
      <c r="E108" s="402"/>
      <c r="F108" s="32"/>
      <c r="G108" s="327">
        <v>19419</v>
      </c>
      <c r="H108" s="402">
        <v>22500</v>
      </c>
    </row>
    <row r="109" spans="1:11">
      <c r="A109" s="1251" t="s">
        <v>36</v>
      </c>
      <c r="B109" s="1252"/>
      <c r="C109" s="1252"/>
      <c r="D109" s="1252"/>
      <c r="E109" s="1261"/>
      <c r="F109" s="1252"/>
      <c r="G109" s="1252"/>
      <c r="H109" s="1253"/>
    </row>
    <row r="110" spans="1:11" ht="56.25">
      <c r="A110" s="328">
        <v>5</v>
      </c>
      <c r="B110" s="102" t="s">
        <v>330</v>
      </c>
      <c r="C110" s="102" t="s">
        <v>123</v>
      </c>
      <c r="D110" s="332"/>
      <c r="E110" s="103">
        <v>400000</v>
      </c>
      <c r="F110" s="139" t="s">
        <v>329</v>
      </c>
      <c r="G110" s="101" t="s">
        <v>331</v>
      </c>
      <c r="H110" s="103">
        <v>1995000</v>
      </c>
    </row>
    <row r="111" spans="1:11">
      <c r="A111" s="1267" t="s">
        <v>37</v>
      </c>
      <c r="B111" s="1268"/>
      <c r="C111" s="1268"/>
      <c r="D111" s="1268"/>
      <c r="E111" s="1268"/>
      <c r="F111" s="1268"/>
      <c r="G111" s="1268"/>
      <c r="H111" s="1269"/>
    </row>
    <row r="112" spans="1:11" ht="56.25">
      <c r="A112" s="40">
        <v>6</v>
      </c>
      <c r="B112" s="38" t="s">
        <v>332</v>
      </c>
      <c r="C112" s="38" t="s">
        <v>124</v>
      </c>
      <c r="D112" s="84"/>
      <c r="E112" s="84">
        <v>102000</v>
      </c>
      <c r="F112" s="32" t="s">
        <v>62</v>
      </c>
      <c r="G112" s="333" t="s">
        <v>333</v>
      </c>
      <c r="H112" s="84">
        <v>102000</v>
      </c>
    </row>
    <row r="113" spans="1:9" ht="29.25" customHeight="1">
      <c r="A113" s="557"/>
      <c r="B113" s="559"/>
      <c r="C113" s="560" t="s">
        <v>177</v>
      </c>
      <c r="D113" s="561">
        <f>SUM(D106:D108)</f>
        <v>140000</v>
      </c>
      <c r="E113" s="561">
        <f>SUM(E103:E112)</f>
        <v>2410333.3333333335</v>
      </c>
      <c r="F113" s="1249" t="s">
        <v>208</v>
      </c>
      <c r="G113" s="1250"/>
      <c r="H113" s="562">
        <f>D113+E113</f>
        <v>2550333.3333333335</v>
      </c>
    </row>
    <row r="114" spans="1:9">
      <c r="A114" s="24"/>
      <c r="B114" s="112"/>
      <c r="C114" s="112"/>
      <c r="D114" s="113"/>
      <c r="E114" s="113"/>
      <c r="F114" s="112"/>
      <c r="G114" s="112"/>
      <c r="H114" s="114"/>
    </row>
    <row r="115" spans="1:9" ht="28.5" customHeight="1">
      <c r="A115" s="211" t="s">
        <v>65</v>
      </c>
      <c r="B115" s="213"/>
      <c r="C115" s="213"/>
      <c r="D115" s="214"/>
      <c r="E115" s="214"/>
      <c r="F115" s="214"/>
      <c r="G115" s="214"/>
      <c r="H115" s="214"/>
    </row>
    <row r="116" spans="1:9" s="2" customFormat="1" ht="39" customHeight="1">
      <c r="A116" s="1241" t="s">
        <v>173</v>
      </c>
      <c r="B116" s="1243" t="s">
        <v>155</v>
      </c>
      <c r="C116" s="1243" t="s">
        <v>156</v>
      </c>
      <c r="D116" s="1245" t="s">
        <v>317</v>
      </c>
      <c r="E116" s="1246"/>
      <c r="F116" s="1235" t="s">
        <v>206</v>
      </c>
      <c r="G116" s="1235" t="s">
        <v>2245</v>
      </c>
      <c r="H116" s="1235" t="s">
        <v>205</v>
      </c>
      <c r="I116" s="1183" t="s">
        <v>157</v>
      </c>
    </row>
    <row r="117" spans="1:9" s="2" customFormat="1" ht="35.25" customHeight="1">
      <c r="A117" s="1242"/>
      <c r="B117" s="1244"/>
      <c r="C117" s="1244"/>
      <c r="D117" s="1094" t="s">
        <v>207</v>
      </c>
      <c r="E117" s="1094" t="s">
        <v>204</v>
      </c>
      <c r="F117" s="1247"/>
      <c r="G117" s="1236"/>
      <c r="H117" s="1236"/>
      <c r="I117" s="1190"/>
    </row>
    <row r="118" spans="1:9" ht="37.5">
      <c r="A118" s="41">
        <v>1</v>
      </c>
      <c r="B118" s="38" t="s">
        <v>75</v>
      </c>
      <c r="C118" s="38" t="s">
        <v>76</v>
      </c>
      <c r="D118" s="84">
        <v>17500</v>
      </c>
      <c r="E118" s="84">
        <v>0</v>
      </c>
      <c r="F118" s="32"/>
      <c r="G118" s="333">
        <v>19207</v>
      </c>
      <c r="H118" s="171">
        <v>70030</v>
      </c>
    </row>
    <row r="119" spans="1:9" ht="37.5">
      <c r="A119" s="35">
        <v>2</v>
      </c>
      <c r="B119" s="34" t="s">
        <v>77</v>
      </c>
      <c r="C119" s="34" t="s">
        <v>78</v>
      </c>
      <c r="D119" s="366">
        <v>22125</v>
      </c>
      <c r="E119" s="366" t="s">
        <v>225</v>
      </c>
      <c r="F119" s="367"/>
      <c r="G119" s="368">
        <v>238353</v>
      </c>
      <c r="H119" s="317">
        <v>88500</v>
      </c>
    </row>
    <row r="120" spans="1:9" ht="37.5">
      <c r="A120" s="399">
        <v>3</v>
      </c>
      <c r="B120" s="34" t="s">
        <v>429</v>
      </c>
      <c r="C120" s="362" t="s">
        <v>64</v>
      </c>
      <c r="D120" s="49">
        <v>29333</v>
      </c>
      <c r="E120" s="49" t="s">
        <v>225</v>
      </c>
      <c r="F120" s="34"/>
      <c r="G120" s="35" t="s">
        <v>430</v>
      </c>
      <c r="H120" s="317">
        <v>88000</v>
      </c>
    </row>
    <row r="121" spans="1:9" ht="23.25">
      <c r="A121" s="557"/>
      <c r="B121" s="559"/>
      <c r="C121" s="560" t="s">
        <v>177</v>
      </c>
      <c r="D121" s="561">
        <f>SUM(D118:D120)</f>
        <v>68958</v>
      </c>
      <c r="E121" s="561">
        <f>SUM(E118:E120)</f>
        <v>0</v>
      </c>
      <c r="F121" s="1249" t="s">
        <v>208</v>
      </c>
      <c r="G121" s="1250"/>
      <c r="H121" s="562">
        <f>D121+E121</f>
        <v>68958</v>
      </c>
    </row>
    <row r="122" spans="1:9">
      <c r="A122" s="24"/>
      <c r="B122" s="112"/>
      <c r="C122" s="112"/>
      <c r="D122" s="113"/>
      <c r="E122" s="113"/>
      <c r="F122" s="112"/>
      <c r="G122" s="112"/>
      <c r="H122" s="114"/>
    </row>
    <row r="123" spans="1:9" ht="23.25">
      <c r="A123" s="211" t="s">
        <v>93</v>
      </c>
      <c r="B123" s="213"/>
      <c r="C123" s="213"/>
      <c r="D123" s="214"/>
      <c r="E123" s="214"/>
      <c r="F123" s="214"/>
      <c r="G123" s="214"/>
      <c r="H123" s="214"/>
    </row>
    <row r="124" spans="1:9" ht="42.75" customHeight="1">
      <c r="A124" s="1270" t="s">
        <v>80</v>
      </c>
      <c r="B124" s="1254" t="s">
        <v>94</v>
      </c>
      <c r="C124" s="1262" t="s">
        <v>95</v>
      </c>
      <c r="D124" s="1264" t="s">
        <v>470</v>
      </c>
      <c r="E124" s="1265"/>
      <c r="F124" s="1254" t="s">
        <v>96</v>
      </c>
      <c r="G124" s="1254" t="s">
        <v>97</v>
      </c>
      <c r="H124" s="1254" t="s">
        <v>98</v>
      </c>
    </row>
    <row r="125" spans="1:9">
      <c r="A125" s="1271"/>
      <c r="B125" s="1266"/>
      <c r="C125" s="1263"/>
      <c r="D125" s="40" t="s">
        <v>99</v>
      </c>
      <c r="E125" s="40" t="s">
        <v>100</v>
      </c>
      <c r="F125" s="1266"/>
      <c r="G125" s="1255"/>
      <c r="H125" s="1255"/>
    </row>
    <row r="126" spans="1:9" s="164" customFormat="1" ht="22.5">
      <c r="A126" s="77">
        <v>1</v>
      </c>
      <c r="B126" s="515" t="s">
        <v>848</v>
      </c>
      <c r="C126" s="78" t="s">
        <v>849</v>
      </c>
      <c r="D126" s="516">
        <v>37237.5</v>
      </c>
      <c r="E126" s="517"/>
      <c r="F126" s="1" t="s">
        <v>850</v>
      </c>
      <c r="G126" s="518" t="s">
        <v>851</v>
      </c>
      <c r="H126" s="517">
        <f>D126</f>
        <v>37237.5</v>
      </c>
    </row>
    <row r="127" spans="1:9" s="164" customFormat="1" ht="22.5">
      <c r="A127" s="51"/>
      <c r="B127" s="47" t="s">
        <v>852</v>
      </c>
      <c r="C127" s="47"/>
      <c r="D127" s="519"/>
      <c r="E127" s="513"/>
      <c r="F127" s="520"/>
      <c r="G127" s="51"/>
      <c r="H127" s="513"/>
    </row>
    <row r="128" spans="1:9">
      <c r="A128" s="47"/>
      <c r="B128" s="47" t="s">
        <v>853</v>
      </c>
      <c r="C128" s="47"/>
      <c r="D128" s="513"/>
      <c r="E128" s="513"/>
      <c r="F128" s="520"/>
      <c r="G128" s="51"/>
      <c r="H128" s="513"/>
    </row>
    <row r="129" spans="1:9" s="2" customFormat="1">
      <c r="A129" s="47"/>
      <c r="B129" s="9" t="s">
        <v>854</v>
      </c>
      <c r="C129" s="47"/>
      <c r="D129" s="513"/>
      <c r="E129" s="513"/>
      <c r="F129" s="520"/>
      <c r="G129" s="51"/>
      <c r="H129" s="513"/>
      <c r="I129" s="1233" t="s">
        <v>157</v>
      </c>
    </row>
    <row r="130" spans="1:9" s="3" customFormat="1">
      <c r="A130" s="1088"/>
      <c r="B130" s="1088" t="s">
        <v>855</v>
      </c>
      <c r="C130" s="1088"/>
      <c r="D130" s="523"/>
      <c r="E130" s="523"/>
      <c r="F130" s="1090"/>
      <c r="G130" s="1092"/>
      <c r="H130" s="523"/>
      <c r="I130" s="1234"/>
    </row>
    <row r="131" spans="1:9">
      <c r="A131" s="520">
        <v>2</v>
      </c>
      <c r="B131" s="1085" t="s">
        <v>856</v>
      </c>
      <c r="C131" s="1085" t="s">
        <v>857</v>
      </c>
      <c r="D131" s="1125">
        <v>15000</v>
      </c>
      <c r="E131" s="513"/>
      <c r="F131" s="520" t="s">
        <v>850</v>
      </c>
      <c r="G131" s="1087" t="s">
        <v>858</v>
      </c>
      <c r="H131" s="513">
        <v>15000</v>
      </c>
      <c r="I131" s="4"/>
    </row>
    <row r="132" spans="1:9">
      <c r="A132" s="520"/>
      <c r="B132" s="47" t="s">
        <v>859</v>
      </c>
      <c r="C132" s="47"/>
      <c r="D132" s="521"/>
      <c r="E132" s="513"/>
      <c r="F132" s="520"/>
      <c r="G132" s="51"/>
      <c r="H132" s="513"/>
      <c r="I132" s="6"/>
    </row>
    <row r="133" spans="1:9">
      <c r="A133" s="1090"/>
      <c r="B133" s="1088" t="s">
        <v>860</v>
      </c>
      <c r="C133" s="1088"/>
      <c r="D133" s="523"/>
      <c r="E133" s="523"/>
      <c r="F133" s="1090"/>
      <c r="G133" s="1092"/>
      <c r="H133" s="523"/>
      <c r="I133" s="6"/>
    </row>
    <row r="134" spans="1:9">
      <c r="A134" s="520">
        <v>3</v>
      </c>
      <c r="B134" s="1085" t="s">
        <v>861</v>
      </c>
      <c r="C134" s="1085" t="s">
        <v>862</v>
      </c>
      <c r="D134" s="1125">
        <v>10000</v>
      </c>
      <c r="E134" s="513"/>
      <c r="F134" s="520" t="s">
        <v>850</v>
      </c>
      <c r="G134" s="514" t="s">
        <v>863</v>
      </c>
      <c r="H134" s="513">
        <v>10000</v>
      </c>
      <c r="I134" s="6"/>
    </row>
    <row r="135" spans="1:9">
      <c r="A135" s="520"/>
      <c r="B135" s="47" t="s">
        <v>864</v>
      </c>
      <c r="C135" s="47"/>
      <c r="D135" s="513"/>
      <c r="E135" s="513"/>
      <c r="F135" s="47"/>
      <c r="G135" s="51"/>
      <c r="H135" s="513"/>
      <c r="I135" s="6"/>
    </row>
    <row r="136" spans="1:9">
      <c r="A136" s="1088"/>
      <c r="B136" s="1088" t="s">
        <v>865</v>
      </c>
      <c r="C136" s="1088"/>
      <c r="D136" s="523"/>
      <c r="E136" s="523"/>
      <c r="F136" s="1088"/>
      <c r="G136" s="1092"/>
      <c r="H136" s="523"/>
      <c r="I136" s="6"/>
    </row>
    <row r="137" spans="1:9">
      <c r="A137" s="1087">
        <v>4</v>
      </c>
      <c r="B137" s="1085" t="s">
        <v>866</v>
      </c>
      <c r="C137" s="1085" t="s">
        <v>867</v>
      </c>
      <c r="D137" s="513">
        <v>80000</v>
      </c>
      <c r="E137" s="513"/>
      <c r="F137" s="1087" t="s">
        <v>850</v>
      </c>
      <c r="G137" s="514" t="s">
        <v>868</v>
      </c>
      <c r="H137" s="513">
        <v>80000</v>
      </c>
      <c r="I137" s="6"/>
    </row>
    <row r="138" spans="1:9" s="615" customFormat="1" ht="23.25">
      <c r="A138" s="51"/>
      <c r="B138" s="47" t="s">
        <v>869</v>
      </c>
      <c r="C138" s="47"/>
      <c r="D138" s="513"/>
      <c r="E138" s="513"/>
      <c r="F138" s="47"/>
      <c r="G138" s="51"/>
      <c r="H138" s="513"/>
      <c r="I138" s="614"/>
    </row>
    <row r="139" spans="1:9">
      <c r="A139" s="51"/>
      <c r="B139" s="47" t="s">
        <v>870</v>
      </c>
      <c r="C139" s="47"/>
      <c r="D139" s="513"/>
      <c r="E139" s="513"/>
      <c r="F139" s="47"/>
      <c r="G139" s="51"/>
      <c r="H139" s="513"/>
    </row>
    <row r="140" spans="1:9">
      <c r="A140" s="51"/>
      <c r="B140" s="47" t="s">
        <v>854</v>
      </c>
      <c r="C140" s="47"/>
      <c r="D140" s="513"/>
      <c r="E140" s="513"/>
      <c r="F140" s="47"/>
      <c r="G140" s="51"/>
      <c r="H140" s="513"/>
    </row>
    <row r="141" spans="1:9">
      <c r="A141" s="51"/>
      <c r="B141" s="47" t="s">
        <v>871</v>
      </c>
      <c r="C141" s="47"/>
      <c r="D141" s="513"/>
      <c r="E141" s="513"/>
      <c r="F141" s="47"/>
      <c r="G141" s="51"/>
      <c r="H141" s="513"/>
    </row>
    <row r="142" spans="1:9">
      <c r="A142" s="101">
        <v>5</v>
      </c>
      <c r="B142" s="102" t="s">
        <v>872</v>
      </c>
      <c r="C142" s="102" t="s">
        <v>862</v>
      </c>
      <c r="D142" s="103">
        <v>34375</v>
      </c>
      <c r="E142" s="103"/>
      <c r="F142" s="101" t="s">
        <v>850</v>
      </c>
      <c r="G142" s="522" t="s">
        <v>873</v>
      </c>
      <c r="H142" s="103">
        <v>68750</v>
      </c>
    </row>
    <row r="143" spans="1:9">
      <c r="A143" s="320">
        <v>6</v>
      </c>
      <c r="B143" s="47" t="s">
        <v>874</v>
      </c>
      <c r="C143" s="47" t="s">
        <v>875</v>
      </c>
      <c r="D143" s="513">
        <v>10000</v>
      </c>
      <c r="E143" s="513"/>
      <c r="F143" s="51" t="s">
        <v>850</v>
      </c>
      <c r="G143" s="514" t="s">
        <v>876</v>
      </c>
      <c r="H143" s="513">
        <v>10000</v>
      </c>
    </row>
    <row r="144" spans="1:9">
      <c r="A144" s="100"/>
      <c r="B144" s="48" t="s">
        <v>877</v>
      </c>
      <c r="C144" s="48"/>
      <c r="D144" s="523"/>
      <c r="E144" s="523"/>
      <c r="F144" s="48"/>
      <c r="G144" s="100"/>
      <c r="H144" s="523"/>
    </row>
    <row r="145" spans="1:9" ht="27" customHeight="1">
      <c r="A145" s="557"/>
      <c r="B145" s="559"/>
      <c r="C145" s="560" t="s">
        <v>878</v>
      </c>
      <c r="D145" s="561">
        <f>SUM(D126:D144)</f>
        <v>186612.5</v>
      </c>
      <c r="E145" s="561">
        <f>SUM(E126:E144)</f>
        <v>0</v>
      </c>
      <c r="F145" s="1249" t="s">
        <v>879</v>
      </c>
      <c r="G145" s="1250"/>
      <c r="H145" s="562">
        <f>D145+E145</f>
        <v>186612.5</v>
      </c>
    </row>
    <row r="146" spans="1:9" ht="23.25">
      <c r="A146" s="557"/>
      <c r="B146" s="558"/>
      <c r="C146" s="558"/>
      <c r="D146" s="755"/>
      <c r="E146" s="755"/>
      <c r="F146" s="558"/>
      <c r="G146" s="558"/>
      <c r="H146" s="756"/>
    </row>
    <row r="147" spans="1:9" ht="23.25">
      <c r="A147" s="750" t="s">
        <v>233</v>
      </c>
      <c r="B147" s="757"/>
      <c r="C147" s="757"/>
      <c r="D147" s="758"/>
      <c r="E147" s="758"/>
      <c r="F147" s="757"/>
      <c r="G147" s="757"/>
      <c r="H147" s="759"/>
    </row>
    <row r="148" spans="1:9" s="2" customFormat="1" ht="39" customHeight="1">
      <c r="A148" s="1241" t="s">
        <v>173</v>
      </c>
      <c r="B148" s="1243" t="s">
        <v>155</v>
      </c>
      <c r="C148" s="1243" t="s">
        <v>156</v>
      </c>
      <c r="D148" s="1245" t="s">
        <v>317</v>
      </c>
      <c r="E148" s="1246"/>
      <c r="F148" s="1235" t="s">
        <v>206</v>
      </c>
      <c r="G148" s="1235" t="s">
        <v>2245</v>
      </c>
      <c r="H148" s="1235" t="s">
        <v>205</v>
      </c>
      <c r="I148" s="1183" t="s">
        <v>157</v>
      </c>
    </row>
    <row r="149" spans="1:9" s="2" customFormat="1" ht="35.25" customHeight="1">
      <c r="A149" s="1242"/>
      <c r="B149" s="1244"/>
      <c r="C149" s="1244"/>
      <c r="D149" s="1094" t="s">
        <v>207</v>
      </c>
      <c r="E149" s="1094" t="s">
        <v>204</v>
      </c>
      <c r="F149" s="1247"/>
      <c r="G149" s="1236"/>
      <c r="H149" s="1236"/>
      <c r="I149" s="1190"/>
    </row>
    <row r="150" spans="1:9">
      <c r="A150" s="1087">
        <v>1</v>
      </c>
      <c r="B150" s="1085" t="s">
        <v>1489</v>
      </c>
      <c r="C150" s="1085" t="s">
        <v>1490</v>
      </c>
      <c r="D150" s="513"/>
      <c r="E150" s="513">
        <v>25000</v>
      </c>
      <c r="F150" s="1217" t="s">
        <v>2249</v>
      </c>
      <c r="G150" s="1087"/>
      <c r="H150" s="513">
        <v>300000</v>
      </c>
    </row>
    <row r="151" spans="1:9">
      <c r="A151" s="1087"/>
      <c r="B151" s="1085" t="s">
        <v>1491</v>
      </c>
      <c r="C151" s="1085"/>
      <c r="D151" s="513"/>
      <c r="E151" s="513"/>
      <c r="F151" s="1217"/>
      <c r="G151" s="1087"/>
      <c r="H151" s="513"/>
    </row>
    <row r="152" spans="1:9">
      <c r="A152" s="1087"/>
      <c r="B152" s="1085" t="s">
        <v>1492</v>
      </c>
      <c r="C152" s="1085"/>
      <c r="D152" s="513"/>
      <c r="E152" s="513"/>
      <c r="F152" s="1217"/>
      <c r="G152" s="1087"/>
      <c r="H152" s="513"/>
    </row>
    <row r="153" spans="1:9">
      <c r="A153" s="1087"/>
      <c r="B153" s="1085" t="s">
        <v>1493</v>
      </c>
      <c r="C153" s="1085"/>
      <c r="D153" s="513"/>
      <c r="E153" s="513"/>
      <c r="F153" s="1217"/>
      <c r="G153" s="1087"/>
      <c r="H153" s="513"/>
    </row>
    <row r="154" spans="1:9" s="2" customFormat="1">
      <c r="A154" s="1087"/>
      <c r="B154" s="1085" t="s">
        <v>1494</v>
      </c>
      <c r="C154" s="1085"/>
      <c r="D154" s="513"/>
      <c r="E154" s="513"/>
      <c r="F154" s="1217"/>
      <c r="G154" s="1087"/>
      <c r="H154" s="513"/>
      <c r="I154" s="641"/>
    </row>
    <row r="155" spans="1:9" s="2" customFormat="1" ht="22.5" customHeight="1">
      <c r="A155" s="1087"/>
      <c r="B155" s="1085" t="s">
        <v>1495</v>
      </c>
      <c r="C155" s="1085"/>
      <c r="D155" s="513"/>
      <c r="E155" s="513"/>
      <c r="F155" s="1217"/>
      <c r="G155" s="1087"/>
      <c r="H155" s="513"/>
      <c r="I155" s="451"/>
    </row>
    <row r="156" spans="1:9" s="2" customFormat="1">
      <c r="A156" s="1092"/>
      <c r="B156" s="1088" t="s">
        <v>1496</v>
      </c>
      <c r="C156" s="1085"/>
      <c r="D156" s="513"/>
      <c r="E156" s="513"/>
      <c r="F156" s="1217"/>
      <c r="G156" s="1087"/>
      <c r="H156" s="513"/>
      <c r="I156" s="451"/>
    </row>
    <row r="157" spans="1:9" s="2" customFormat="1" ht="27.75" customHeight="1">
      <c r="A157" s="557"/>
      <c r="B157" s="558"/>
      <c r="C157" s="1091" t="s">
        <v>177</v>
      </c>
      <c r="D157" s="561">
        <f>SUM(D150:D156)</f>
        <v>0</v>
      </c>
      <c r="E157" s="561">
        <f>SUM(E150:E156)</f>
        <v>25000</v>
      </c>
      <c r="F157" s="1249" t="s">
        <v>208</v>
      </c>
      <c r="G157" s="1250"/>
      <c r="H157" s="562">
        <f>D157+E157</f>
        <v>25000</v>
      </c>
      <c r="I157" s="451"/>
    </row>
    <row r="158" spans="1:9" s="2" customFormat="1" ht="23.25">
      <c r="A158" s="760"/>
      <c r="B158" s="112"/>
      <c r="C158" s="112"/>
      <c r="D158" s="113"/>
      <c r="E158" s="113"/>
      <c r="F158" s="112"/>
      <c r="G158" s="112"/>
      <c r="H158" s="114"/>
      <c r="I158" s="451"/>
    </row>
    <row r="159" spans="1:9" s="2" customFormat="1" ht="23.25">
      <c r="A159" s="211" t="s">
        <v>253</v>
      </c>
      <c r="B159" s="214"/>
      <c r="C159" s="214"/>
      <c r="D159" s="214"/>
      <c r="E159" s="214"/>
      <c r="F159" s="214"/>
      <c r="G159" s="214"/>
      <c r="H159" s="214"/>
      <c r="I159" s="451"/>
    </row>
    <row r="160" spans="1:9" s="2" customFormat="1" ht="39" customHeight="1">
      <c r="A160" s="1241" t="s">
        <v>173</v>
      </c>
      <c r="B160" s="1243" t="s">
        <v>155</v>
      </c>
      <c r="C160" s="1243" t="s">
        <v>156</v>
      </c>
      <c r="D160" s="1245" t="s">
        <v>317</v>
      </c>
      <c r="E160" s="1246"/>
      <c r="F160" s="1235" t="s">
        <v>206</v>
      </c>
      <c r="G160" s="1235" t="s">
        <v>2245</v>
      </c>
      <c r="H160" s="1235" t="s">
        <v>205</v>
      </c>
      <c r="I160" s="1183" t="s">
        <v>157</v>
      </c>
    </row>
    <row r="161" spans="1:9" s="2" customFormat="1" ht="35.25" customHeight="1">
      <c r="A161" s="1242"/>
      <c r="B161" s="1244"/>
      <c r="C161" s="1244"/>
      <c r="D161" s="1094" t="s">
        <v>207</v>
      </c>
      <c r="E161" s="1094" t="s">
        <v>204</v>
      </c>
      <c r="F161" s="1247"/>
      <c r="G161" s="1236"/>
      <c r="H161" s="1236"/>
      <c r="I161" s="1190"/>
    </row>
    <row r="162" spans="1:9" s="2" customFormat="1" ht="56.25">
      <c r="A162" s="33">
        <v>1</v>
      </c>
      <c r="B162" s="32" t="s">
        <v>551</v>
      </c>
      <c r="C162" s="32" t="s">
        <v>552</v>
      </c>
      <c r="D162" s="402"/>
      <c r="E162" s="402">
        <v>180000</v>
      </c>
      <c r="F162" s="32" t="s">
        <v>553</v>
      </c>
      <c r="G162" s="33" t="s">
        <v>554</v>
      </c>
      <c r="H162" s="402">
        <v>341300</v>
      </c>
      <c r="I162" s="642"/>
    </row>
    <row r="163" spans="1:9" s="2" customFormat="1" ht="93.75">
      <c r="A163" s="35">
        <v>2</v>
      </c>
      <c r="B163" s="34" t="s">
        <v>555</v>
      </c>
      <c r="C163" s="34" t="s">
        <v>556</v>
      </c>
      <c r="D163" s="49">
        <v>34500</v>
      </c>
      <c r="E163" s="49"/>
      <c r="F163" s="34"/>
      <c r="G163" s="35" t="s">
        <v>557</v>
      </c>
      <c r="H163" s="49">
        <v>85000</v>
      </c>
      <c r="I163" s="451"/>
    </row>
    <row r="164" spans="1:9" s="2" customFormat="1" ht="37.5">
      <c r="A164" s="35">
        <v>3</v>
      </c>
      <c r="B164" s="34" t="s">
        <v>558</v>
      </c>
      <c r="C164" s="34" t="s">
        <v>556</v>
      </c>
      <c r="D164" s="49">
        <v>43500</v>
      </c>
      <c r="E164" s="49"/>
      <c r="F164" s="34"/>
      <c r="G164" s="35" t="s">
        <v>559</v>
      </c>
      <c r="H164" s="49">
        <v>103000</v>
      </c>
      <c r="I164" s="451"/>
    </row>
    <row r="165" spans="1:9" s="2" customFormat="1" ht="112.5">
      <c r="A165" s="35">
        <v>4</v>
      </c>
      <c r="B165" s="34" t="s">
        <v>560</v>
      </c>
      <c r="C165" s="34" t="s">
        <v>561</v>
      </c>
      <c r="D165" s="49"/>
      <c r="E165" s="49">
        <v>92000</v>
      </c>
      <c r="F165" s="34" t="s">
        <v>562</v>
      </c>
      <c r="G165" s="35" t="s">
        <v>563</v>
      </c>
      <c r="H165" s="49">
        <v>92000</v>
      </c>
      <c r="I165" s="641"/>
    </row>
    <row r="166" spans="1:9" s="2" customFormat="1" ht="37.5">
      <c r="A166" s="35">
        <v>5</v>
      </c>
      <c r="B166" s="34" t="s">
        <v>564</v>
      </c>
      <c r="C166" s="34" t="s">
        <v>565</v>
      </c>
      <c r="D166" s="49">
        <v>47000</v>
      </c>
      <c r="E166" s="49"/>
      <c r="F166" s="34"/>
      <c r="G166" s="35" t="s">
        <v>566</v>
      </c>
      <c r="H166" s="49">
        <v>83000</v>
      </c>
      <c r="I166" s="451"/>
    </row>
    <row r="167" spans="1:9" s="2" customFormat="1">
      <c r="A167" s="36"/>
      <c r="B167" s="36"/>
      <c r="C167" s="36"/>
      <c r="D167" s="50"/>
      <c r="E167" s="50"/>
      <c r="F167" s="36"/>
      <c r="G167" s="37"/>
      <c r="H167" s="50"/>
      <c r="I167" s="451"/>
    </row>
    <row r="168" spans="1:9" s="2" customFormat="1" ht="30.75" customHeight="1">
      <c r="A168" s="557"/>
      <c r="B168" s="559"/>
      <c r="C168" s="725" t="s">
        <v>177</v>
      </c>
      <c r="D168" s="561">
        <f>SUM(D162:D167)</f>
        <v>125000</v>
      </c>
      <c r="E168" s="561">
        <f>SUM(E162:E167)</f>
        <v>272000</v>
      </c>
      <c r="F168" s="1249" t="s">
        <v>208</v>
      </c>
      <c r="G168" s="1250"/>
      <c r="H168" s="562">
        <f>D168+E168</f>
        <v>397000</v>
      </c>
      <c r="I168" s="451"/>
    </row>
    <row r="169" spans="1:9">
      <c r="A169" s="157"/>
      <c r="B169" s="91"/>
      <c r="C169" s="90"/>
      <c r="D169" s="92"/>
      <c r="E169" s="91"/>
      <c r="F169" s="92"/>
      <c r="G169" s="93"/>
      <c r="H169" s="90"/>
    </row>
    <row r="170" spans="1:9" ht="23.25">
      <c r="A170" s="826" t="s">
        <v>252</v>
      </c>
      <c r="B170" s="233"/>
      <c r="C170" s="234"/>
      <c r="D170" s="235"/>
      <c r="E170" s="233"/>
      <c r="F170" s="235"/>
      <c r="G170" s="236"/>
      <c r="H170" s="234"/>
    </row>
    <row r="171" spans="1:9" s="2" customFormat="1" ht="39" customHeight="1">
      <c r="A171" s="1241" t="s">
        <v>173</v>
      </c>
      <c r="B171" s="1243" t="s">
        <v>155</v>
      </c>
      <c r="C171" s="1243" t="s">
        <v>156</v>
      </c>
      <c r="D171" s="1245" t="s">
        <v>317</v>
      </c>
      <c r="E171" s="1246"/>
      <c r="F171" s="1235" t="s">
        <v>206</v>
      </c>
      <c r="G171" s="1235" t="s">
        <v>2245</v>
      </c>
      <c r="H171" s="1235" t="s">
        <v>205</v>
      </c>
      <c r="I171" s="1183" t="s">
        <v>157</v>
      </c>
    </row>
    <row r="172" spans="1:9" s="2" customFormat="1" ht="35.25" customHeight="1">
      <c r="A172" s="1242"/>
      <c r="B172" s="1244"/>
      <c r="C172" s="1244"/>
      <c r="D172" s="1094" t="s">
        <v>207</v>
      </c>
      <c r="E172" s="1094" t="s">
        <v>204</v>
      </c>
      <c r="F172" s="1247"/>
      <c r="G172" s="1236"/>
      <c r="H172" s="1236"/>
      <c r="I172" s="1190"/>
    </row>
    <row r="173" spans="1:9" s="615" customFormat="1" ht="57" customHeight="1">
      <c r="A173" s="41">
        <v>1</v>
      </c>
      <c r="B173" s="38" t="s">
        <v>1189</v>
      </c>
      <c r="C173" s="38" t="s">
        <v>1190</v>
      </c>
      <c r="D173" s="84"/>
      <c r="E173" s="827">
        <v>40000</v>
      </c>
      <c r="F173" s="38" t="s">
        <v>1191</v>
      </c>
      <c r="G173" s="38" t="s">
        <v>1192</v>
      </c>
      <c r="H173" s="84">
        <v>40000</v>
      </c>
      <c r="I173" s="654"/>
    </row>
    <row r="174" spans="1:9">
      <c r="A174" s="1211">
        <v>2</v>
      </c>
      <c r="B174" s="1207" t="s">
        <v>1193</v>
      </c>
      <c r="C174" s="1126" t="s">
        <v>1194</v>
      </c>
      <c r="D174" s="1248"/>
      <c r="E174" s="1248">
        <v>222222.22</v>
      </c>
      <c r="F174" s="1207" t="s">
        <v>1195</v>
      </c>
      <c r="G174" s="1207" t="s">
        <v>1196</v>
      </c>
      <c r="H174" s="1257">
        <v>2000000</v>
      </c>
    </row>
    <row r="175" spans="1:9">
      <c r="A175" s="1211"/>
      <c r="B175" s="1207"/>
      <c r="C175" s="1085" t="s">
        <v>1197</v>
      </c>
      <c r="D175" s="1248"/>
      <c r="E175" s="1248"/>
      <c r="F175" s="1207"/>
      <c r="G175" s="1207"/>
      <c r="H175" s="1257"/>
    </row>
    <row r="176" spans="1:9">
      <c r="A176" s="1211"/>
      <c r="B176" s="1207"/>
      <c r="C176" s="1085" t="s">
        <v>1198</v>
      </c>
      <c r="D176" s="1248"/>
      <c r="E176" s="1248"/>
      <c r="F176" s="1207"/>
      <c r="G176" s="1207"/>
      <c r="H176" s="1257"/>
    </row>
    <row r="177" spans="1:9">
      <c r="A177" s="1211"/>
      <c r="B177" s="1207"/>
      <c r="C177" s="1085" t="s">
        <v>1199</v>
      </c>
      <c r="D177" s="1248"/>
      <c r="E177" s="1248"/>
      <c r="F177" s="1207"/>
      <c r="G177" s="1207"/>
      <c r="H177" s="1257"/>
    </row>
    <row r="178" spans="1:9">
      <c r="A178" s="1211"/>
      <c r="B178" s="1207"/>
      <c r="C178" s="840" t="s">
        <v>1200</v>
      </c>
      <c r="D178" s="1248"/>
      <c r="E178" s="1248"/>
      <c r="F178" s="1207"/>
      <c r="G178" s="1207"/>
      <c r="H178" s="1257"/>
    </row>
    <row r="179" spans="1:9">
      <c r="A179" s="1211">
        <v>3</v>
      </c>
      <c r="B179" s="1207" t="s">
        <v>1201</v>
      </c>
      <c r="C179" s="1126" t="s">
        <v>1202</v>
      </c>
      <c r="D179" s="1127">
        <v>92250</v>
      </c>
      <c r="E179" s="1128"/>
      <c r="F179" s="1084"/>
      <c r="G179" s="1084" t="s">
        <v>1203</v>
      </c>
      <c r="H179" s="1128">
        <v>200000</v>
      </c>
    </row>
    <row r="180" spans="1:9">
      <c r="A180" s="1211"/>
      <c r="B180" s="1207"/>
      <c r="C180" s="840" t="s">
        <v>1204</v>
      </c>
      <c r="D180" s="171">
        <v>92250</v>
      </c>
      <c r="E180" s="84"/>
      <c r="F180" s="1081"/>
      <c r="G180" s="1086"/>
      <c r="H180" s="84"/>
    </row>
    <row r="181" spans="1:9" ht="56.25">
      <c r="A181" s="35">
        <v>4</v>
      </c>
      <c r="B181" s="34" t="s">
        <v>1205</v>
      </c>
      <c r="C181" s="646" t="s">
        <v>1206</v>
      </c>
      <c r="D181" s="49"/>
      <c r="E181" s="49">
        <v>180000</v>
      </c>
      <c r="F181" s="34" t="s">
        <v>1207</v>
      </c>
      <c r="G181" s="34" t="s">
        <v>1208</v>
      </c>
      <c r="H181" s="317">
        <v>360000</v>
      </c>
    </row>
    <row r="182" spans="1:9" ht="37.5">
      <c r="A182" s="35">
        <v>5</v>
      </c>
      <c r="B182" s="34" t="s">
        <v>1209</v>
      </c>
      <c r="C182" s="34" t="s">
        <v>1210</v>
      </c>
      <c r="D182" s="49"/>
      <c r="E182" s="49">
        <v>100000</v>
      </c>
      <c r="F182" s="34" t="s">
        <v>329</v>
      </c>
      <c r="G182" s="34" t="s">
        <v>1211</v>
      </c>
      <c r="H182" s="49">
        <v>1824000</v>
      </c>
    </row>
    <row r="183" spans="1:9" ht="56.25">
      <c r="A183" s="35">
        <v>6</v>
      </c>
      <c r="B183" s="34" t="s">
        <v>330</v>
      </c>
      <c r="C183" s="34" t="s">
        <v>1210</v>
      </c>
      <c r="D183" s="49"/>
      <c r="E183" s="49">
        <v>100000</v>
      </c>
      <c r="F183" s="34" t="s">
        <v>329</v>
      </c>
      <c r="G183" s="34" t="s">
        <v>1212</v>
      </c>
      <c r="H183" s="49">
        <v>1995000</v>
      </c>
    </row>
    <row r="184" spans="1:9">
      <c r="A184" s="35">
        <v>7</v>
      </c>
      <c r="B184" s="34" t="s">
        <v>1213</v>
      </c>
      <c r="C184" s="34" t="s">
        <v>1214</v>
      </c>
      <c r="D184" s="49">
        <v>50000</v>
      </c>
      <c r="E184" s="49"/>
      <c r="F184" s="34"/>
      <c r="G184" s="34" t="s">
        <v>1215</v>
      </c>
      <c r="H184" s="49">
        <v>50000</v>
      </c>
    </row>
    <row r="185" spans="1:9">
      <c r="A185" s="35">
        <v>8</v>
      </c>
      <c r="B185" s="34" t="s">
        <v>1216</v>
      </c>
      <c r="C185" s="34" t="s">
        <v>1214</v>
      </c>
      <c r="D185" s="49">
        <v>50000</v>
      </c>
      <c r="E185" s="49"/>
      <c r="F185" s="34"/>
      <c r="G185" s="34" t="s">
        <v>1215</v>
      </c>
      <c r="H185" s="49">
        <v>50000</v>
      </c>
    </row>
    <row r="186" spans="1:9" ht="37.5">
      <c r="A186" s="35">
        <v>9</v>
      </c>
      <c r="B186" s="34" t="s">
        <v>1217</v>
      </c>
      <c r="C186" s="34" t="s">
        <v>1218</v>
      </c>
      <c r="D186" s="648">
        <v>46000</v>
      </c>
      <c r="E186" s="648"/>
      <c r="F186" s="649"/>
      <c r="G186" s="34" t="s">
        <v>1219</v>
      </c>
      <c r="H186" s="648">
        <v>92000</v>
      </c>
    </row>
    <row r="187" spans="1:9" ht="37.5">
      <c r="A187" s="35">
        <v>10</v>
      </c>
      <c r="B187" s="34" t="s">
        <v>1220</v>
      </c>
      <c r="C187" s="649" t="s">
        <v>1221</v>
      </c>
      <c r="D187" s="650"/>
      <c r="E187" s="643">
        <v>900000</v>
      </c>
      <c r="F187" s="34" t="s">
        <v>1222</v>
      </c>
      <c r="G187" s="34" t="s">
        <v>1223</v>
      </c>
      <c r="H187" s="648">
        <v>900000</v>
      </c>
    </row>
    <row r="188" spans="1:9" s="2" customFormat="1" ht="39" customHeight="1">
      <c r="A188" s="1241" t="s">
        <v>173</v>
      </c>
      <c r="B188" s="1243" t="s">
        <v>155</v>
      </c>
      <c r="C188" s="1243" t="s">
        <v>156</v>
      </c>
      <c r="D188" s="1245" t="s">
        <v>317</v>
      </c>
      <c r="E188" s="1246"/>
      <c r="F188" s="1235" t="s">
        <v>206</v>
      </c>
      <c r="G188" s="1235" t="s">
        <v>2245</v>
      </c>
      <c r="H188" s="1235" t="s">
        <v>205</v>
      </c>
      <c r="I188" s="1183" t="s">
        <v>157</v>
      </c>
    </row>
    <row r="189" spans="1:9" s="2" customFormat="1" ht="35.25" customHeight="1">
      <c r="A189" s="1242"/>
      <c r="B189" s="1244"/>
      <c r="C189" s="1244"/>
      <c r="D189" s="1094" t="s">
        <v>207</v>
      </c>
      <c r="E189" s="1094" t="s">
        <v>204</v>
      </c>
      <c r="F189" s="1247"/>
      <c r="G189" s="1236"/>
      <c r="H189" s="1236"/>
      <c r="I189" s="1190"/>
    </row>
    <row r="190" spans="1:9" ht="56.25">
      <c r="A190" s="35">
        <v>11</v>
      </c>
      <c r="B190" s="34" t="s">
        <v>1224</v>
      </c>
      <c r="C190" s="34" t="s">
        <v>1225</v>
      </c>
      <c r="D190" s="49"/>
      <c r="E190" s="49">
        <v>600000</v>
      </c>
      <c r="F190" s="34" t="s">
        <v>1226</v>
      </c>
      <c r="G190" s="651" t="s">
        <v>1227</v>
      </c>
      <c r="H190" s="49">
        <v>600000</v>
      </c>
    </row>
    <row r="191" spans="1:9" ht="56.25">
      <c r="A191" s="621">
        <v>12</v>
      </c>
      <c r="B191" s="48" t="s">
        <v>1228</v>
      </c>
      <c r="C191" s="48" t="s">
        <v>1229</v>
      </c>
      <c r="D191" s="523"/>
      <c r="E191" s="523">
        <v>100000</v>
      </c>
      <c r="F191" s="48" t="s">
        <v>1230</v>
      </c>
      <c r="G191" s="48" t="s">
        <v>1231</v>
      </c>
      <c r="H191" s="523">
        <v>1000000</v>
      </c>
    </row>
    <row r="192" spans="1:9" ht="30.75" customHeight="1">
      <c r="A192" s="558"/>
      <c r="B192" s="652"/>
      <c r="C192" s="653" t="s">
        <v>177</v>
      </c>
      <c r="D192" s="555">
        <f>SUM(D173:D191)</f>
        <v>330500</v>
      </c>
      <c r="E192" s="555">
        <f>SUM(E173:E191)</f>
        <v>2242222.2199999997</v>
      </c>
      <c r="F192" s="1239" t="s">
        <v>208</v>
      </c>
      <c r="G192" s="1240"/>
      <c r="H192" s="1129">
        <f>D192+E192</f>
        <v>2572722.2199999997</v>
      </c>
    </row>
    <row r="193" spans="1:9">
      <c r="A193" s="24"/>
      <c r="B193" s="112"/>
      <c r="C193" s="112"/>
      <c r="D193" s="113"/>
      <c r="E193" s="113"/>
      <c r="F193" s="112"/>
      <c r="G193" s="112"/>
      <c r="H193" s="114"/>
    </row>
    <row r="194" spans="1:9" ht="23.25">
      <c r="A194" s="394" t="s">
        <v>73</v>
      </c>
      <c r="B194" s="228"/>
      <c r="C194" s="228"/>
      <c r="D194" s="229"/>
      <c r="E194" s="229"/>
      <c r="F194" s="228"/>
      <c r="G194" s="228"/>
      <c r="H194" s="230"/>
    </row>
    <row r="195" spans="1:9" s="2" customFormat="1" ht="39" customHeight="1">
      <c r="A195" s="1241" t="s">
        <v>173</v>
      </c>
      <c r="B195" s="1243" t="s">
        <v>155</v>
      </c>
      <c r="C195" s="1243" t="s">
        <v>156</v>
      </c>
      <c r="D195" s="1245" t="s">
        <v>317</v>
      </c>
      <c r="E195" s="1246"/>
      <c r="F195" s="1235" t="s">
        <v>206</v>
      </c>
      <c r="G195" s="1235" t="s">
        <v>2245</v>
      </c>
      <c r="H195" s="1235" t="s">
        <v>205</v>
      </c>
      <c r="I195" s="1183" t="s">
        <v>157</v>
      </c>
    </row>
    <row r="196" spans="1:9" s="2" customFormat="1" ht="35.25" customHeight="1">
      <c r="A196" s="1242"/>
      <c r="B196" s="1244"/>
      <c r="C196" s="1244"/>
      <c r="D196" s="1094" t="s">
        <v>207</v>
      </c>
      <c r="E196" s="1094" t="s">
        <v>204</v>
      </c>
      <c r="F196" s="1247"/>
      <c r="G196" s="1236"/>
      <c r="H196" s="1236"/>
      <c r="I196" s="1190"/>
    </row>
    <row r="197" spans="1:9">
      <c r="A197" s="418">
        <v>1</v>
      </c>
      <c r="B197" s="926" t="s">
        <v>2083</v>
      </c>
      <c r="C197" s="926" t="s">
        <v>2084</v>
      </c>
      <c r="D197" s="84"/>
      <c r="E197" s="84">
        <v>299700</v>
      </c>
      <c r="F197" s="926" t="s">
        <v>2085</v>
      </c>
      <c r="G197" s="927">
        <v>2552</v>
      </c>
      <c r="H197" s="84">
        <v>299700</v>
      </c>
    </row>
    <row r="198" spans="1:9" ht="56.25">
      <c r="A198" s="927">
        <v>2</v>
      </c>
      <c r="B198" s="926" t="s">
        <v>2086</v>
      </c>
      <c r="C198" s="926" t="s">
        <v>2076</v>
      </c>
      <c r="D198" s="84"/>
      <c r="E198" s="84">
        <v>600000</v>
      </c>
      <c r="F198" s="926" t="s">
        <v>2087</v>
      </c>
      <c r="G198" s="964" t="s">
        <v>2225</v>
      </c>
      <c r="H198" s="84">
        <v>600000</v>
      </c>
    </row>
    <row r="199" spans="1:9" ht="37.5">
      <c r="A199" s="922">
        <v>3</v>
      </c>
      <c r="B199" s="926" t="s">
        <v>2088</v>
      </c>
      <c r="C199" s="926" t="s">
        <v>2076</v>
      </c>
      <c r="D199" s="84"/>
      <c r="E199" s="84">
        <v>900000</v>
      </c>
      <c r="F199" s="926" t="s">
        <v>2089</v>
      </c>
      <c r="G199" s="1073">
        <v>238384</v>
      </c>
      <c r="H199" s="84">
        <v>900000</v>
      </c>
    </row>
    <row r="200" spans="1:9" ht="75">
      <c r="A200" s="922">
        <v>4</v>
      </c>
      <c r="B200" s="926" t="s">
        <v>2090</v>
      </c>
      <c r="C200" s="926" t="s">
        <v>2076</v>
      </c>
      <c r="D200" s="84"/>
      <c r="E200" s="84">
        <v>270000</v>
      </c>
      <c r="F200" s="926" t="s">
        <v>2091</v>
      </c>
      <c r="G200" s="964" t="s">
        <v>2226</v>
      </c>
      <c r="H200" s="84">
        <v>270000</v>
      </c>
    </row>
    <row r="201" spans="1:9" ht="56.25">
      <c r="A201" s="922">
        <v>5</v>
      </c>
      <c r="B201" s="926" t="s">
        <v>2092</v>
      </c>
      <c r="C201" s="926" t="s">
        <v>2093</v>
      </c>
      <c r="D201" s="84">
        <v>140000</v>
      </c>
      <c r="E201" s="84"/>
      <c r="F201" s="926"/>
      <c r="G201" s="964" t="s">
        <v>2229</v>
      </c>
      <c r="H201" s="84">
        <v>140000</v>
      </c>
    </row>
    <row r="202" spans="1:9" ht="37.5">
      <c r="A202" s="922">
        <v>6</v>
      </c>
      <c r="B202" s="926" t="s">
        <v>2094</v>
      </c>
      <c r="C202" s="926" t="s">
        <v>2095</v>
      </c>
      <c r="D202" s="84">
        <v>16600</v>
      </c>
      <c r="E202" s="84"/>
      <c r="F202" s="926"/>
      <c r="G202" s="964" t="s">
        <v>2227</v>
      </c>
      <c r="H202" s="84">
        <v>14000</v>
      </c>
    </row>
    <row r="203" spans="1:9" ht="37.5">
      <c r="A203" s="922">
        <v>7</v>
      </c>
      <c r="B203" s="926" t="s">
        <v>2096</v>
      </c>
      <c r="C203" s="926" t="s">
        <v>2097</v>
      </c>
      <c r="D203" s="84">
        <v>75150</v>
      </c>
      <c r="E203" s="84"/>
      <c r="F203" s="926"/>
      <c r="G203" s="927" t="s">
        <v>2098</v>
      </c>
      <c r="H203" s="84">
        <v>75150</v>
      </c>
    </row>
    <row r="204" spans="1:9" ht="37.5">
      <c r="A204" s="922">
        <v>8</v>
      </c>
      <c r="B204" s="926" t="s">
        <v>2099</v>
      </c>
      <c r="C204" s="926" t="s">
        <v>2100</v>
      </c>
      <c r="D204" s="84"/>
      <c r="E204" s="84">
        <v>1545000</v>
      </c>
      <c r="F204" s="926" t="s">
        <v>2101</v>
      </c>
      <c r="G204" s="964" t="s">
        <v>2228</v>
      </c>
      <c r="H204" s="84">
        <v>1545000</v>
      </c>
    </row>
    <row r="205" spans="1:9" ht="37.5">
      <c r="A205" s="37">
        <v>9</v>
      </c>
      <c r="B205" s="926" t="s">
        <v>2102</v>
      </c>
      <c r="C205" s="926" t="s">
        <v>2103</v>
      </c>
      <c r="D205" s="84"/>
      <c r="E205" s="84">
        <v>19000</v>
      </c>
      <c r="F205" s="926" t="s">
        <v>2104</v>
      </c>
      <c r="G205" s="978" t="s">
        <v>2105</v>
      </c>
      <c r="H205" s="84">
        <v>19000</v>
      </c>
    </row>
    <row r="206" spans="1:9" s="164" customFormat="1" ht="25.5" customHeight="1">
      <c r="A206" s="557"/>
      <c r="B206" s="559"/>
      <c r="C206" s="931" t="s">
        <v>177</v>
      </c>
      <c r="D206" s="561">
        <f>SUM(D197:D205)</f>
        <v>231750</v>
      </c>
      <c r="E206" s="561">
        <f>SUM(E197:E205)</f>
        <v>3633700</v>
      </c>
      <c r="F206" s="1249" t="s">
        <v>208</v>
      </c>
      <c r="G206" s="1250"/>
      <c r="H206" s="562">
        <f>D206+E206</f>
        <v>3865450</v>
      </c>
    </row>
    <row r="207" spans="1:9">
      <c r="A207" s="24"/>
      <c r="B207" s="112"/>
      <c r="C207" s="112"/>
      <c r="D207" s="979"/>
      <c r="E207" s="979"/>
      <c r="F207" s="112"/>
      <c r="G207" s="112"/>
      <c r="H207" s="114"/>
    </row>
    <row r="208" spans="1:9" s="2" customFormat="1" ht="20.25">
      <c r="A208" s="980" t="s">
        <v>180</v>
      </c>
    </row>
    <row r="209" spans="1:8" s="2" customFormat="1" ht="20.25">
      <c r="A209" s="980" t="s">
        <v>184</v>
      </c>
    </row>
    <row r="210" spans="1:8" s="2" customFormat="1" ht="36.75" customHeight="1">
      <c r="A210" s="1272" t="s">
        <v>2250</v>
      </c>
      <c r="B210" s="1272"/>
      <c r="C210" s="1272"/>
      <c r="D210" s="1272"/>
      <c r="E210" s="1272"/>
      <c r="F210" s="1272"/>
      <c r="G210" s="1272"/>
      <c r="H210" s="1272"/>
    </row>
    <row r="211" spans="1:8" s="2" customFormat="1" ht="20.25">
      <c r="A211" s="980" t="s">
        <v>114</v>
      </c>
    </row>
    <row r="212" spans="1:8">
      <c r="A212" s="24"/>
      <c r="B212" s="112"/>
      <c r="C212" s="112"/>
      <c r="D212" s="113"/>
      <c r="E212" s="113"/>
      <c r="F212" s="112"/>
      <c r="G212" s="112"/>
      <c r="H212" s="114"/>
    </row>
    <row r="213" spans="1:8" ht="26.25">
      <c r="A213" s="237" t="s">
        <v>203</v>
      </c>
      <c r="B213" s="238"/>
      <c r="C213" s="240"/>
      <c r="D213" s="239"/>
      <c r="E213" s="239"/>
      <c r="F213" s="238"/>
      <c r="G213" s="238"/>
      <c r="H213" s="240"/>
    </row>
    <row r="214" spans="1:8" ht="26.25">
      <c r="A214" s="237" t="s">
        <v>228</v>
      </c>
      <c r="B214" s="238"/>
      <c r="C214" s="241">
        <f>D26+D34+D43+D73+D86+D97+D113+D121+D145+D157+D168+D192+D206</f>
        <v>4301715.5</v>
      </c>
      <c r="D214" s="239" t="s">
        <v>29</v>
      </c>
      <c r="E214" s="239"/>
      <c r="F214" s="238"/>
      <c r="G214" s="238"/>
      <c r="H214" s="240"/>
    </row>
    <row r="215" spans="1:8" ht="28.5">
      <c r="A215" s="237" t="s">
        <v>229</v>
      </c>
      <c r="B215" s="238"/>
      <c r="C215" s="981">
        <f>E26+E34+E43+E73+E86+E97+E113+E121+E145+E157+E168+E192+E206</f>
        <v>18405321.553333335</v>
      </c>
      <c r="D215" s="239" t="s">
        <v>29</v>
      </c>
      <c r="E215" s="239"/>
      <c r="F215" s="238"/>
      <c r="G215" s="238"/>
      <c r="H215" s="240"/>
    </row>
    <row r="216" spans="1:8" ht="33.75" customHeight="1">
      <c r="A216" s="237" t="s">
        <v>162</v>
      </c>
      <c r="B216" s="238"/>
      <c r="C216" s="1074">
        <f>C214+C215</f>
        <v>22707037.053333335</v>
      </c>
      <c r="D216" s="239" t="s">
        <v>29</v>
      </c>
      <c r="E216" s="239"/>
      <c r="F216" s="238"/>
      <c r="G216" s="238"/>
      <c r="H216" s="240"/>
    </row>
    <row r="217" spans="1:8">
      <c r="A217" s="23"/>
      <c r="B217" s="23"/>
    </row>
  </sheetData>
  <mergeCells count="170">
    <mergeCell ref="H160:H161"/>
    <mergeCell ref="H171:H172"/>
    <mergeCell ref="G160:G161"/>
    <mergeCell ref="H15:H16"/>
    <mergeCell ref="I15:I16"/>
    <mergeCell ref="I22:I23"/>
    <mergeCell ref="F206:G206"/>
    <mergeCell ref="A210:H210"/>
    <mergeCell ref="A22:A23"/>
    <mergeCell ref="B22:B23"/>
    <mergeCell ref="C22:C23"/>
    <mergeCell ref="D22:E22"/>
    <mergeCell ref="F22:F23"/>
    <mergeCell ref="G22:G23"/>
    <mergeCell ref="H22:H23"/>
    <mergeCell ref="F26:G26"/>
    <mergeCell ref="H124:H125"/>
    <mergeCell ref="F121:G121"/>
    <mergeCell ref="G148:G149"/>
    <mergeCell ref="H148:H149"/>
    <mergeCell ref="H116:H117"/>
    <mergeCell ref="B188:B189"/>
    <mergeCell ref="C188:C189"/>
    <mergeCell ref="D188:E188"/>
    <mergeCell ref="F188:F189"/>
    <mergeCell ref="G188:G189"/>
    <mergeCell ref="H188:H189"/>
    <mergeCell ref="F116:F117"/>
    <mergeCell ref="G116:G117"/>
    <mergeCell ref="F113:G113"/>
    <mergeCell ref="C89:C90"/>
    <mergeCell ref="B116:B117"/>
    <mergeCell ref="A15:A16"/>
    <mergeCell ref="B15:B16"/>
    <mergeCell ref="C15:C16"/>
    <mergeCell ref="D15:E15"/>
    <mergeCell ref="F15:F16"/>
    <mergeCell ref="G15:G16"/>
    <mergeCell ref="G100:G101"/>
    <mergeCell ref="B100:B101"/>
    <mergeCell ref="A111:H111"/>
    <mergeCell ref="D76:E76"/>
    <mergeCell ref="F76:F77"/>
    <mergeCell ref="F168:G168"/>
    <mergeCell ref="B160:B161"/>
    <mergeCell ref="F86:G86"/>
    <mergeCell ref="A124:A125"/>
    <mergeCell ref="B124:B125"/>
    <mergeCell ref="B52:C52"/>
    <mergeCell ref="F73:G73"/>
    <mergeCell ref="B60:B61"/>
    <mergeCell ref="C60:C61"/>
    <mergeCell ref="D60:E60"/>
    <mergeCell ref="F60:F61"/>
    <mergeCell ref="G60:G61"/>
    <mergeCell ref="F97:G97"/>
    <mergeCell ref="C124:C125"/>
    <mergeCell ref="D124:E124"/>
    <mergeCell ref="F124:F125"/>
    <mergeCell ref="D116:E116"/>
    <mergeCell ref="H195:H196"/>
    <mergeCell ref="H174:H178"/>
    <mergeCell ref="F150:F156"/>
    <mergeCell ref="C116:C117"/>
    <mergeCell ref="A105:H105"/>
    <mergeCell ref="A107:H107"/>
    <mergeCell ref="A109:H109"/>
    <mergeCell ref="A100:A101"/>
    <mergeCell ref="H100:H101"/>
    <mergeCell ref="F145:G145"/>
    <mergeCell ref="A195:A196"/>
    <mergeCell ref="B195:B196"/>
    <mergeCell ref="C195:C196"/>
    <mergeCell ref="D195:E195"/>
    <mergeCell ref="F195:F196"/>
    <mergeCell ref="G195:G196"/>
    <mergeCell ref="F174:F178"/>
    <mergeCell ref="G174:G178"/>
    <mergeCell ref="A179:A180"/>
    <mergeCell ref="B179:B180"/>
    <mergeCell ref="F192:G192"/>
    <mergeCell ref="A174:A178"/>
    <mergeCell ref="B174:B178"/>
    <mergeCell ref="D174:D178"/>
    <mergeCell ref="H60:H61"/>
    <mergeCell ref="H76:H77"/>
    <mergeCell ref="D89:E89"/>
    <mergeCell ref="F89:F90"/>
    <mergeCell ref="G89:G90"/>
    <mergeCell ref="F100:F101"/>
    <mergeCell ref="A171:A172"/>
    <mergeCell ref="B171:B172"/>
    <mergeCell ref="C171:C172"/>
    <mergeCell ref="D171:E171"/>
    <mergeCell ref="F171:F172"/>
    <mergeCell ref="G171:G172"/>
    <mergeCell ref="B76:B77"/>
    <mergeCell ref="C76:C77"/>
    <mergeCell ref="G124:G125"/>
    <mergeCell ref="C100:C101"/>
    <mergeCell ref="D100:E100"/>
    <mergeCell ref="A99:C99"/>
    <mergeCell ref="A116:A117"/>
    <mergeCell ref="A148:A149"/>
    <mergeCell ref="B148:B149"/>
    <mergeCell ref="C148:C149"/>
    <mergeCell ref="D148:E148"/>
    <mergeCell ref="F148:F149"/>
    <mergeCell ref="E174:E178"/>
    <mergeCell ref="A188:A189"/>
    <mergeCell ref="F157:G157"/>
    <mergeCell ref="C160:C161"/>
    <mergeCell ref="D160:E160"/>
    <mergeCell ref="F160:F161"/>
    <mergeCell ref="A160:A161"/>
    <mergeCell ref="I4:I5"/>
    <mergeCell ref="A4:A5"/>
    <mergeCell ref="B4:B5"/>
    <mergeCell ref="C4:C5"/>
    <mergeCell ref="D4:E4"/>
    <mergeCell ref="F4:F5"/>
    <mergeCell ref="G4:G5"/>
    <mergeCell ref="H4:H5"/>
    <mergeCell ref="I8:I9"/>
    <mergeCell ref="I63:I64"/>
    <mergeCell ref="A102:H102"/>
    <mergeCell ref="A29:A30"/>
    <mergeCell ref="B29:B30"/>
    <mergeCell ref="C29:C30"/>
    <mergeCell ref="D29:E29"/>
    <mergeCell ref="F29:F30"/>
    <mergeCell ref="G29:G30"/>
    <mergeCell ref="H29:H30"/>
    <mergeCell ref="B50:C50"/>
    <mergeCell ref="F34:G34"/>
    <mergeCell ref="G76:G77"/>
    <mergeCell ref="F43:G43"/>
    <mergeCell ref="G46:G47"/>
    <mergeCell ref="A60:A61"/>
    <mergeCell ref="H89:H90"/>
    <mergeCell ref="A89:A90"/>
    <mergeCell ref="B89:B90"/>
    <mergeCell ref="A46:A47"/>
    <mergeCell ref="B46:B47"/>
    <mergeCell ref="D46:E46"/>
    <mergeCell ref="H46:H47"/>
    <mergeCell ref="A37:A38"/>
    <mergeCell ref="B37:B38"/>
    <mergeCell ref="C37:C38"/>
    <mergeCell ref="D37:E37"/>
    <mergeCell ref="F37:F38"/>
    <mergeCell ref="G37:G38"/>
    <mergeCell ref="H37:H38"/>
    <mergeCell ref="C46:C47"/>
    <mergeCell ref="F46:F47"/>
    <mergeCell ref="A76:A77"/>
    <mergeCell ref="I160:I161"/>
    <mergeCell ref="I171:I172"/>
    <mergeCell ref="I188:I189"/>
    <mergeCell ref="I195:I196"/>
    <mergeCell ref="I29:I30"/>
    <mergeCell ref="I37:I38"/>
    <mergeCell ref="I46:I47"/>
    <mergeCell ref="I60:I61"/>
    <mergeCell ref="I76:I77"/>
    <mergeCell ref="I89:I90"/>
    <mergeCell ref="I100:I101"/>
    <mergeCell ref="I116:I117"/>
    <mergeCell ref="I148:I149"/>
    <mergeCell ref="I129:I130"/>
  </mergeCells>
  <phoneticPr fontId="4" type="noConversion"/>
  <pageMargins left="0.74803149606299213" right="0.55118110236220474" top="0.59055118110236227" bottom="0.39370078740157483" header="0.31496062992125984" footer="0.31496062992125984"/>
  <pageSetup paperSize="9" scale="90" orientation="landscape" horizontalDpi="4294967293" verticalDpi="4294967293" r:id="rId1"/>
  <headerFooter alignWithMargins="0">
    <oddFooter>&amp;C&amp;"Browallia New,Regular"&amp;14ภาคผนวก ตัวบ่งชี้ 4.3 &amp;R&amp;"Browallia New,Regular"&amp;14&amp;P</oddFooter>
  </headerFooter>
  <rowBreaks count="17" manualBreakCount="17">
    <brk id="14" max="7" man="1"/>
    <brk id="21" max="7" man="1"/>
    <brk id="27" max="7" man="1"/>
    <brk id="35" max="7" man="1"/>
    <brk id="44" max="7" man="1"/>
    <brk id="59" max="7" man="1"/>
    <brk id="74" max="7" man="1"/>
    <brk id="87" max="7" man="1"/>
    <brk id="98" max="7" man="1"/>
    <brk id="114" max="7" man="1"/>
    <brk id="122" max="7" man="1"/>
    <brk id="146" max="7" man="1"/>
    <brk id="158" max="7" man="1"/>
    <brk id="169" max="7" man="1"/>
    <brk id="187" max="7" man="1"/>
    <brk id="193" max="7" man="1"/>
    <brk id="20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194"/>
  <sheetViews>
    <sheetView view="pageBreakPreview" zoomScaleNormal="100" zoomScaleSheetLayoutView="80" workbookViewId="0"/>
  </sheetViews>
  <sheetFormatPr defaultRowHeight="18.75"/>
  <cols>
    <col min="1" max="1" width="4.85546875" style="5" customWidth="1"/>
    <col min="2" max="2" width="39.85546875" style="5" customWidth="1"/>
    <col min="3" max="3" width="29" style="5" customWidth="1"/>
    <col min="4" max="4" width="15.5703125" style="5" customWidth="1"/>
    <col min="5" max="5" width="32.42578125" style="5" customWidth="1"/>
    <col min="6" max="6" width="13.140625" style="5" customWidth="1"/>
    <col min="7" max="16384" width="9.140625" style="5"/>
  </cols>
  <sheetData>
    <row r="1" spans="1:6" s="173" customFormat="1" ht="26.25">
      <c r="A1" s="172" t="s">
        <v>473</v>
      </c>
      <c r="C1" s="172"/>
      <c r="D1" s="174"/>
      <c r="E1" s="174"/>
      <c r="F1" s="174"/>
    </row>
    <row r="2" spans="1:6">
      <c r="A2" s="11"/>
      <c r="C2" s="11"/>
      <c r="D2" s="12"/>
      <c r="E2" s="12"/>
      <c r="F2" s="12"/>
    </row>
    <row r="3" spans="1:6" s="19" customFormat="1" ht="23.25">
      <c r="A3" s="900" t="s">
        <v>117</v>
      </c>
      <c r="B3" s="247"/>
      <c r="C3" s="247"/>
      <c r="D3" s="247"/>
      <c r="E3" s="248"/>
      <c r="F3" s="249"/>
    </row>
    <row r="4" spans="1:6" s="12" customFormat="1" ht="53.25" customHeight="1">
      <c r="A4" s="939" t="s">
        <v>161</v>
      </c>
      <c r="B4" s="875" t="s">
        <v>174</v>
      </c>
      <c r="C4" s="878" t="s">
        <v>151</v>
      </c>
      <c r="D4" s="940" t="s">
        <v>101</v>
      </c>
      <c r="E4" s="875" t="s">
        <v>108</v>
      </c>
      <c r="F4" s="940" t="s">
        <v>216</v>
      </c>
    </row>
    <row r="5" spans="1:6" ht="50.25" customHeight="1">
      <c r="A5" s="1056">
        <v>1</v>
      </c>
      <c r="B5" s="525" t="s">
        <v>1937</v>
      </c>
      <c r="C5" s="868" t="s">
        <v>1938</v>
      </c>
      <c r="D5" s="868">
        <v>2.2000000000000002</v>
      </c>
      <c r="E5" s="868" t="s">
        <v>1939</v>
      </c>
      <c r="F5" s="525" t="s">
        <v>1940</v>
      </c>
    </row>
    <row r="6" spans="1:6" ht="71.25" customHeight="1">
      <c r="A6" s="717">
        <v>2</v>
      </c>
      <c r="B6" s="44" t="s">
        <v>1941</v>
      </c>
      <c r="C6" s="860" t="s">
        <v>1942</v>
      </c>
      <c r="D6" s="860">
        <v>2.4</v>
      </c>
      <c r="E6" s="860" t="s">
        <v>1943</v>
      </c>
      <c r="F6" s="860">
        <v>2009</v>
      </c>
    </row>
    <row r="7" spans="1:6" ht="39" customHeight="1">
      <c r="A7" s="717">
        <v>3</v>
      </c>
      <c r="B7" s="446" t="s">
        <v>1944</v>
      </c>
      <c r="C7" s="860" t="s">
        <v>1945</v>
      </c>
      <c r="D7" s="860">
        <v>1.2</v>
      </c>
      <c r="E7" s="860" t="s">
        <v>1946</v>
      </c>
      <c r="F7" s="902" t="s">
        <v>1947</v>
      </c>
    </row>
    <row r="8" spans="1:6" ht="54" customHeight="1">
      <c r="A8" s="717">
        <v>4</v>
      </c>
      <c r="B8" s="44" t="s">
        <v>1948</v>
      </c>
      <c r="C8" s="860" t="s">
        <v>1938</v>
      </c>
      <c r="D8" s="860">
        <v>2.2000000000000002</v>
      </c>
      <c r="E8" s="860" t="s">
        <v>1949</v>
      </c>
      <c r="F8" s="902" t="s">
        <v>1950</v>
      </c>
    </row>
    <row r="9" spans="1:6" ht="37.5">
      <c r="A9" s="717">
        <v>5</v>
      </c>
      <c r="B9" s="44" t="s">
        <v>1951</v>
      </c>
      <c r="C9" s="506" t="s">
        <v>1952</v>
      </c>
      <c r="D9" s="860">
        <v>1.1000000000000001</v>
      </c>
      <c r="E9" s="860" t="s">
        <v>1953</v>
      </c>
      <c r="F9" s="44" t="s">
        <v>1954</v>
      </c>
    </row>
    <row r="10" spans="1:6" ht="60" customHeight="1">
      <c r="A10" s="717">
        <v>6</v>
      </c>
      <c r="B10" s="44" t="s">
        <v>1955</v>
      </c>
      <c r="C10" s="860" t="s">
        <v>1956</v>
      </c>
      <c r="D10" s="860">
        <v>2.4</v>
      </c>
      <c r="E10" s="860" t="s">
        <v>1957</v>
      </c>
      <c r="F10" s="903">
        <v>238565</v>
      </c>
    </row>
    <row r="11" spans="1:6" ht="34.5" customHeight="1">
      <c r="A11" s="717">
        <v>7</v>
      </c>
      <c r="B11" s="44" t="s">
        <v>1958</v>
      </c>
      <c r="C11" s="860" t="s">
        <v>1959</v>
      </c>
      <c r="D11" s="1083" t="s">
        <v>2251</v>
      </c>
      <c r="E11" s="860" t="s">
        <v>1960</v>
      </c>
      <c r="F11" s="904" t="s">
        <v>1961</v>
      </c>
    </row>
    <row r="12" spans="1:6" ht="37.5">
      <c r="A12" s="717">
        <v>8</v>
      </c>
      <c r="B12" s="883" t="s">
        <v>1962</v>
      </c>
      <c r="C12" s="860" t="s">
        <v>1963</v>
      </c>
      <c r="D12" s="860">
        <v>2.2000000000000002</v>
      </c>
      <c r="E12" s="860" t="s">
        <v>1964</v>
      </c>
      <c r="F12" s="904" t="s">
        <v>1965</v>
      </c>
    </row>
    <row r="13" spans="1:6" s="12" customFormat="1" ht="53.25" customHeight="1">
      <c r="A13" s="939" t="s">
        <v>161</v>
      </c>
      <c r="B13" s="881" t="s">
        <v>174</v>
      </c>
      <c r="C13" s="878" t="s">
        <v>151</v>
      </c>
      <c r="D13" s="941" t="s">
        <v>101</v>
      </c>
      <c r="E13" s="881" t="s">
        <v>108</v>
      </c>
      <c r="F13" s="941" t="s">
        <v>216</v>
      </c>
    </row>
    <row r="14" spans="1:6" ht="75">
      <c r="A14" s="1057">
        <v>9</v>
      </c>
      <c r="B14" s="861" t="s">
        <v>1966</v>
      </c>
      <c r="C14" s="862" t="s">
        <v>1967</v>
      </c>
      <c r="D14" s="862">
        <v>3.2</v>
      </c>
      <c r="E14" s="862" t="s">
        <v>1968</v>
      </c>
      <c r="F14" s="861" t="s">
        <v>1969</v>
      </c>
    </row>
    <row r="15" spans="1:6" ht="37.5">
      <c r="A15" s="717">
        <v>10</v>
      </c>
      <c r="B15" s="858" t="s">
        <v>1970</v>
      </c>
      <c r="C15" s="860" t="s">
        <v>1971</v>
      </c>
      <c r="D15" s="860">
        <v>2.5</v>
      </c>
      <c r="E15" s="860" t="s">
        <v>1972</v>
      </c>
      <c r="F15" s="647">
        <v>238605</v>
      </c>
    </row>
    <row r="16" spans="1:6" ht="37.5">
      <c r="A16" s="717">
        <v>11</v>
      </c>
      <c r="B16" s="362" t="s">
        <v>1973</v>
      </c>
      <c r="C16" s="363" t="s">
        <v>1974</v>
      </c>
      <c r="D16" s="363">
        <v>1</v>
      </c>
      <c r="E16" s="363" t="s">
        <v>1975</v>
      </c>
      <c r="F16" s="905" t="s">
        <v>1976</v>
      </c>
    </row>
    <row r="17" spans="1:6" ht="56.25">
      <c r="A17" s="717">
        <v>12</v>
      </c>
      <c r="B17" s="362" t="s">
        <v>1977</v>
      </c>
      <c r="C17" s="363" t="s">
        <v>1929</v>
      </c>
      <c r="D17" s="363">
        <v>1</v>
      </c>
      <c r="E17" s="363" t="s">
        <v>1978</v>
      </c>
      <c r="F17" s="363" t="s">
        <v>1979</v>
      </c>
    </row>
    <row r="18" spans="1:6" ht="37.5">
      <c r="A18" s="717">
        <v>13</v>
      </c>
      <c r="B18" s="44" t="s">
        <v>1980</v>
      </c>
      <c r="C18" s="860" t="s">
        <v>1981</v>
      </c>
      <c r="D18" s="860">
        <v>1.4</v>
      </c>
      <c r="E18" s="860" t="s">
        <v>1982</v>
      </c>
      <c r="F18" s="860" t="s">
        <v>1983</v>
      </c>
    </row>
    <row r="19" spans="1:6" ht="37.5" customHeight="1">
      <c r="A19" s="717">
        <v>14</v>
      </c>
      <c r="B19" s="44" t="s">
        <v>1984</v>
      </c>
      <c r="C19" s="860" t="s">
        <v>1981</v>
      </c>
      <c r="D19" s="860">
        <v>1.4</v>
      </c>
      <c r="E19" s="860" t="s">
        <v>1985</v>
      </c>
      <c r="F19" s="897" t="s">
        <v>1986</v>
      </c>
    </row>
    <row r="20" spans="1:6" ht="37.5" customHeight="1">
      <c r="A20" s="928">
        <v>15</v>
      </c>
      <c r="B20" s="532" t="s">
        <v>1987</v>
      </c>
      <c r="C20" s="869" t="s">
        <v>1981</v>
      </c>
      <c r="D20" s="869">
        <v>1.4</v>
      </c>
      <c r="E20" s="869" t="s">
        <v>1988</v>
      </c>
      <c r="F20" s="901" t="s">
        <v>1989</v>
      </c>
    </row>
    <row r="21" spans="1:6" ht="16.5" customHeight="1">
      <c r="A21" s="86"/>
      <c r="B21" s="85"/>
      <c r="C21" s="85"/>
      <c r="D21" s="86"/>
      <c r="E21" s="29"/>
      <c r="F21" s="106"/>
    </row>
    <row r="22" spans="1:6" s="164" customFormat="1" ht="23.25">
      <c r="A22" s="211" t="s">
        <v>68</v>
      </c>
      <c r="B22" s="215"/>
      <c r="C22" s="215"/>
      <c r="D22" s="215"/>
      <c r="E22" s="211"/>
      <c r="F22" s="211"/>
    </row>
    <row r="23" spans="1:6" s="12" customFormat="1" ht="82.5" customHeight="1">
      <c r="A23" s="880" t="s">
        <v>161</v>
      </c>
      <c r="B23" s="879" t="s">
        <v>174</v>
      </c>
      <c r="C23" s="882" t="s">
        <v>151</v>
      </c>
      <c r="D23" s="942" t="s">
        <v>101</v>
      </c>
      <c r="E23" s="879" t="s">
        <v>108</v>
      </c>
      <c r="F23" s="942" t="s">
        <v>216</v>
      </c>
    </row>
    <row r="24" spans="1:6" ht="37.5">
      <c r="A24" s="41">
        <v>1</v>
      </c>
      <c r="B24" s="38" t="s">
        <v>735</v>
      </c>
      <c r="C24" s="38" t="s">
        <v>736</v>
      </c>
      <c r="D24" s="459">
        <v>1.2</v>
      </c>
      <c r="E24" s="1082" t="s">
        <v>2252</v>
      </c>
      <c r="F24" s="1083" t="s">
        <v>1642</v>
      </c>
    </row>
    <row r="25" spans="1:6" ht="37.5">
      <c r="A25" s="399">
        <v>2</v>
      </c>
      <c r="B25" s="36" t="s">
        <v>738</v>
      </c>
      <c r="C25" s="36" t="s">
        <v>737</v>
      </c>
      <c r="D25" s="460">
        <v>1.2</v>
      </c>
      <c r="E25" s="36" t="s">
        <v>2252</v>
      </c>
      <c r="F25" s="37" t="s">
        <v>1642</v>
      </c>
    </row>
    <row r="26" spans="1:6" s="31" customFormat="1">
      <c r="A26" s="85"/>
      <c r="B26" s="85"/>
      <c r="C26" s="85"/>
      <c r="D26" s="86"/>
      <c r="E26" s="85"/>
      <c r="F26" s="85"/>
    </row>
    <row r="27" spans="1:6" ht="23.25">
      <c r="A27" s="250" t="s">
        <v>1409</v>
      </c>
      <c r="B27" s="251"/>
      <c r="C27" s="251"/>
      <c r="D27" s="251"/>
      <c r="E27" s="251"/>
      <c r="F27" s="251"/>
    </row>
    <row r="28" spans="1:6" s="943" customFormat="1" ht="72" customHeight="1">
      <c r="A28" s="880" t="s">
        <v>161</v>
      </c>
      <c r="B28" s="876" t="s">
        <v>174</v>
      </c>
      <c r="C28" s="882" t="s">
        <v>151</v>
      </c>
      <c r="D28" s="155" t="s">
        <v>101</v>
      </c>
      <c r="E28" s="876" t="s">
        <v>108</v>
      </c>
      <c r="F28" s="155" t="s">
        <v>216</v>
      </c>
    </row>
    <row r="29" spans="1:6" ht="26.25" customHeight="1">
      <c r="A29" s="77">
        <v>1</v>
      </c>
      <c r="B29" s="525" t="s">
        <v>1074</v>
      </c>
      <c r="C29" s="78" t="s">
        <v>1075</v>
      </c>
      <c r="D29" s="77">
        <v>3.2</v>
      </c>
      <c r="E29" s="525" t="s">
        <v>1076</v>
      </c>
      <c r="F29" s="735" t="s">
        <v>1077</v>
      </c>
    </row>
    <row r="30" spans="1:6" ht="39" customHeight="1">
      <c r="A30" s="35">
        <v>2</v>
      </c>
      <c r="B30" s="44" t="s">
        <v>1078</v>
      </c>
      <c r="C30" s="34" t="s">
        <v>1075</v>
      </c>
      <c r="D30" s="35">
        <v>3.2</v>
      </c>
      <c r="E30" s="44" t="s">
        <v>1079</v>
      </c>
      <c r="F30" s="618">
        <v>238445</v>
      </c>
    </row>
    <row r="31" spans="1:6" ht="37.5">
      <c r="A31" s="635">
        <v>3</v>
      </c>
      <c r="B31" s="532" t="s">
        <v>1080</v>
      </c>
      <c r="C31" s="48" t="s">
        <v>1081</v>
      </c>
      <c r="D31" s="100">
        <v>1.4</v>
      </c>
      <c r="E31" s="532" t="s">
        <v>1082</v>
      </c>
      <c r="F31" s="617">
        <v>238353</v>
      </c>
    </row>
    <row r="32" spans="1:6">
      <c r="A32" s="86"/>
      <c r="B32" s="85"/>
      <c r="C32" s="85"/>
      <c r="D32" s="86"/>
      <c r="E32" s="29"/>
      <c r="F32" s="106"/>
    </row>
    <row r="33" spans="1:6" ht="23.25">
      <c r="A33" s="211" t="s">
        <v>69</v>
      </c>
      <c r="B33" s="215"/>
      <c r="C33" s="215"/>
      <c r="D33" s="211"/>
      <c r="E33" s="211"/>
      <c r="F33" s="211"/>
    </row>
    <row r="34" spans="1:6" s="12" customFormat="1" ht="54" customHeight="1">
      <c r="A34" s="880" t="s">
        <v>161</v>
      </c>
      <c r="B34" s="879" t="s">
        <v>174</v>
      </c>
      <c r="C34" s="882" t="s">
        <v>151</v>
      </c>
      <c r="D34" s="942" t="s">
        <v>101</v>
      </c>
      <c r="E34" s="879" t="s">
        <v>108</v>
      </c>
      <c r="F34" s="942" t="s">
        <v>216</v>
      </c>
    </row>
    <row r="35" spans="1:6" ht="34.5" customHeight="1">
      <c r="A35" s="720">
        <v>1</v>
      </c>
      <c r="B35" s="44" t="s">
        <v>1621</v>
      </c>
      <c r="C35" s="45" t="s">
        <v>1582</v>
      </c>
      <c r="D35" s="720">
        <v>2.2999999999999998</v>
      </c>
      <c r="E35" s="44" t="s">
        <v>1622</v>
      </c>
      <c r="F35" s="720">
        <v>2009</v>
      </c>
    </row>
    <row r="36" spans="1:6" ht="70.5" customHeight="1">
      <c r="A36" s="720">
        <f>+A35+1</f>
        <v>2</v>
      </c>
      <c r="B36" s="44" t="s">
        <v>1623</v>
      </c>
      <c r="C36" s="45" t="s">
        <v>1624</v>
      </c>
      <c r="D36" s="720">
        <v>2.2000000000000002</v>
      </c>
      <c r="E36" s="44" t="s">
        <v>1625</v>
      </c>
      <c r="F36" s="836" t="s">
        <v>1626</v>
      </c>
    </row>
    <row r="37" spans="1:6" ht="51.75" customHeight="1">
      <c r="A37" s="720">
        <f t="shared" ref="A37:A43" si="0">+A36+1</f>
        <v>3</v>
      </c>
      <c r="B37" s="446" t="s">
        <v>1627</v>
      </c>
      <c r="C37" s="447" t="s">
        <v>1608</v>
      </c>
      <c r="D37" s="160">
        <v>2.2000000000000002</v>
      </c>
      <c r="E37" s="446" t="s">
        <v>1628</v>
      </c>
      <c r="F37" s="837" t="s">
        <v>1629</v>
      </c>
    </row>
    <row r="38" spans="1:6" ht="35.25" customHeight="1">
      <c r="A38" s="720">
        <f t="shared" si="0"/>
        <v>4</v>
      </c>
      <c r="B38" s="43" t="s">
        <v>1630</v>
      </c>
      <c r="C38" s="82" t="s">
        <v>1608</v>
      </c>
      <c r="D38" s="41">
        <v>1.3</v>
      </c>
      <c r="E38" s="43" t="s">
        <v>1631</v>
      </c>
      <c r="F38" s="838" t="s">
        <v>1632</v>
      </c>
    </row>
    <row r="39" spans="1:6" ht="33.75" customHeight="1">
      <c r="A39" s="720">
        <f t="shared" si="0"/>
        <v>5</v>
      </c>
      <c r="B39" s="44" t="s">
        <v>1633</v>
      </c>
      <c r="C39" s="45" t="s">
        <v>1608</v>
      </c>
      <c r="D39" s="720">
        <v>1.3</v>
      </c>
      <c r="E39" s="44" t="s">
        <v>1634</v>
      </c>
      <c r="F39" s="836" t="s">
        <v>1632</v>
      </c>
    </row>
    <row r="40" spans="1:6" ht="33" customHeight="1">
      <c r="A40" s="720">
        <f t="shared" si="0"/>
        <v>6</v>
      </c>
      <c r="B40" s="43" t="s">
        <v>1635</v>
      </c>
      <c r="C40" s="82" t="s">
        <v>1608</v>
      </c>
      <c r="D40" s="41">
        <v>1.2</v>
      </c>
      <c r="E40" s="43" t="s">
        <v>1636</v>
      </c>
      <c r="F40" s="832" t="s">
        <v>1637</v>
      </c>
    </row>
    <row r="41" spans="1:6" ht="33.75" customHeight="1">
      <c r="A41" s="720">
        <f t="shared" si="0"/>
        <v>7</v>
      </c>
      <c r="B41" s="43" t="s">
        <v>1638</v>
      </c>
      <c r="C41" s="82" t="s">
        <v>1610</v>
      </c>
      <c r="D41" s="41">
        <v>1.4</v>
      </c>
      <c r="E41" s="43" t="s">
        <v>1639</v>
      </c>
      <c r="F41" s="839" t="s">
        <v>1611</v>
      </c>
    </row>
    <row r="42" spans="1:6" ht="53.25" customHeight="1">
      <c r="A42" s="860">
        <f t="shared" si="0"/>
        <v>8</v>
      </c>
      <c r="B42" s="858" t="s">
        <v>1640</v>
      </c>
      <c r="C42" s="44" t="s">
        <v>1641</v>
      </c>
      <c r="D42" s="860">
        <v>1.2</v>
      </c>
      <c r="E42" s="1082" t="s">
        <v>2252</v>
      </c>
      <c r="F42" s="860" t="s">
        <v>1642</v>
      </c>
    </row>
    <row r="43" spans="1:6" ht="37.5">
      <c r="A43" s="944">
        <f t="shared" si="0"/>
        <v>9</v>
      </c>
      <c r="B43" s="38" t="s">
        <v>1643</v>
      </c>
      <c r="C43" s="38" t="s">
        <v>1644</v>
      </c>
      <c r="D43" s="41">
        <v>1.2</v>
      </c>
      <c r="E43" s="1081" t="s">
        <v>2252</v>
      </c>
      <c r="F43" s="41" t="s">
        <v>1642</v>
      </c>
    </row>
    <row r="44" spans="1:6">
      <c r="A44" s="86"/>
      <c r="B44" s="29"/>
      <c r="C44" s="29"/>
      <c r="D44" s="86"/>
      <c r="E44" s="85"/>
      <c r="F44" s="134"/>
    </row>
    <row r="45" spans="1:6" ht="25.5" customHeight="1">
      <c r="A45" s="211" t="s">
        <v>74</v>
      </c>
      <c r="B45" s="215"/>
      <c r="C45" s="215"/>
      <c r="D45" s="211"/>
      <c r="E45" s="211"/>
      <c r="F45" s="211"/>
    </row>
    <row r="46" spans="1:6" s="12" customFormat="1" ht="56.25" customHeight="1">
      <c r="A46" s="880" t="s">
        <v>161</v>
      </c>
      <c r="B46" s="879" t="s">
        <v>174</v>
      </c>
      <c r="C46" s="882" t="s">
        <v>151</v>
      </c>
      <c r="D46" s="942" t="s">
        <v>101</v>
      </c>
      <c r="E46" s="879" t="s">
        <v>108</v>
      </c>
      <c r="F46" s="942" t="s">
        <v>216</v>
      </c>
    </row>
    <row r="47" spans="1:6" ht="112.5">
      <c r="A47" s="43">
        <v>1</v>
      </c>
      <c r="B47" s="43" t="s">
        <v>474</v>
      </c>
      <c r="C47" s="82" t="s">
        <v>247</v>
      </c>
      <c r="D47" s="41">
        <v>1.2</v>
      </c>
      <c r="E47" s="43" t="s">
        <v>475</v>
      </c>
      <c r="F47" s="43" t="s">
        <v>476</v>
      </c>
    </row>
    <row r="48" spans="1:6" ht="75">
      <c r="A48" s="44">
        <v>2</v>
      </c>
      <c r="B48" s="34" t="s">
        <v>477</v>
      </c>
      <c r="C48" s="45" t="s">
        <v>230</v>
      </c>
      <c r="D48" s="35">
        <v>3.2</v>
      </c>
      <c r="E48" s="44" t="s">
        <v>478</v>
      </c>
      <c r="F48" s="44" t="s">
        <v>479</v>
      </c>
    </row>
    <row r="49" spans="1:11" ht="75">
      <c r="A49" s="44">
        <v>3</v>
      </c>
      <c r="B49" s="34" t="s">
        <v>249</v>
      </c>
      <c r="C49" s="45" t="s">
        <v>250</v>
      </c>
      <c r="D49" s="35">
        <v>1.2</v>
      </c>
      <c r="E49" s="44" t="s">
        <v>478</v>
      </c>
      <c r="F49" s="44" t="s">
        <v>479</v>
      </c>
    </row>
    <row r="50" spans="1:11" s="89" customFormat="1" ht="37.5">
      <c r="A50" s="397">
        <v>4</v>
      </c>
      <c r="B50" s="46" t="s">
        <v>480</v>
      </c>
      <c r="C50" s="396" t="s">
        <v>481</v>
      </c>
      <c r="D50" s="37">
        <v>1.2</v>
      </c>
      <c r="E50" s="46" t="s">
        <v>515</v>
      </c>
      <c r="F50" s="46" t="s">
        <v>482</v>
      </c>
      <c r="G50" s="93"/>
      <c r="H50" s="90"/>
      <c r="I50" s="91"/>
      <c r="J50" s="93"/>
      <c r="K50" s="90"/>
    </row>
    <row r="51" spans="1:11" s="89" customFormat="1">
      <c r="A51" s="85"/>
      <c r="B51" s="85"/>
      <c r="C51" s="85"/>
      <c r="D51" s="86"/>
      <c r="E51" s="85"/>
      <c r="F51" s="85"/>
      <c r="G51" s="93"/>
      <c r="H51" s="90"/>
      <c r="I51" s="91"/>
      <c r="J51" s="93"/>
      <c r="K51" s="90"/>
    </row>
    <row r="52" spans="1:11" s="89" customFormat="1" ht="23.25">
      <c r="A52" s="211" t="s">
        <v>226</v>
      </c>
      <c r="B52" s="211"/>
      <c r="C52" s="211"/>
      <c r="D52" s="211"/>
      <c r="E52" s="211"/>
      <c r="F52" s="211"/>
      <c r="G52" s="93"/>
      <c r="H52" s="90"/>
      <c r="I52" s="91"/>
      <c r="J52" s="93"/>
      <c r="K52" s="90"/>
    </row>
    <row r="53" spans="1:11" s="12" customFormat="1" ht="75">
      <c r="A53" s="880" t="s">
        <v>161</v>
      </c>
      <c r="B53" s="879" t="s">
        <v>174</v>
      </c>
      <c r="C53" s="879" t="s">
        <v>151</v>
      </c>
      <c r="D53" s="942" t="s">
        <v>101</v>
      </c>
      <c r="E53" s="879" t="s">
        <v>108</v>
      </c>
      <c r="F53" s="942" t="s">
        <v>216</v>
      </c>
    </row>
    <row r="54" spans="1:11" ht="56.25">
      <c r="A54" s="418">
        <v>1</v>
      </c>
      <c r="B54" s="965" t="s">
        <v>2217</v>
      </c>
      <c r="C54" s="1065" t="s">
        <v>2218</v>
      </c>
      <c r="D54" s="1067">
        <v>1.2</v>
      </c>
      <c r="E54" s="965" t="s">
        <v>2223</v>
      </c>
      <c r="F54" s="1066" t="s">
        <v>2219</v>
      </c>
    </row>
    <row r="55" spans="1:11" s="25" customFormat="1" ht="56.25">
      <c r="A55" s="399">
        <v>2</v>
      </c>
      <c r="B55" s="46" t="s">
        <v>2220</v>
      </c>
      <c r="C55" s="396" t="s">
        <v>2221</v>
      </c>
      <c r="D55" s="37">
        <v>1.2</v>
      </c>
      <c r="E55" s="46" t="s">
        <v>2224</v>
      </c>
      <c r="F55" s="46" t="s">
        <v>2222</v>
      </c>
    </row>
    <row r="56" spans="1:11" s="25" customFormat="1">
      <c r="A56" s="85"/>
      <c r="B56" s="85"/>
      <c r="C56" s="85"/>
      <c r="D56" s="86"/>
      <c r="E56" s="85"/>
      <c r="F56" s="85"/>
    </row>
    <row r="57" spans="1:11" ht="23.25">
      <c r="A57" s="211" t="s">
        <v>38</v>
      </c>
      <c r="B57" s="215"/>
      <c r="C57" s="215"/>
      <c r="D57" s="211"/>
      <c r="E57" s="211"/>
      <c r="F57" s="211"/>
    </row>
    <row r="58" spans="1:11" s="948" customFormat="1" ht="75">
      <c r="A58" s="880" t="s">
        <v>161</v>
      </c>
      <c r="B58" s="879" t="s">
        <v>174</v>
      </c>
      <c r="C58" s="879" t="s">
        <v>151</v>
      </c>
      <c r="D58" s="942" t="s">
        <v>101</v>
      </c>
      <c r="E58" s="879" t="s">
        <v>108</v>
      </c>
      <c r="F58" s="942" t="s">
        <v>216</v>
      </c>
      <c r="G58" s="945"/>
      <c r="H58" s="946"/>
      <c r="I58" s="947"/>
      <c r="J58" s="945"/>
      <c r="K58" s="946"/>
    </row>
    <row r="59" spans="1:11" s="163" customFormat="1" ht="23.25">
      <c r="A59" s="1274" t="s">
        <v>39</v>
      </c>
      <c r="B59" s="1274"/>
      <c r="C59" s="1274"/>
      <c r="D59" s="1274"/>
      <c r="E59" s="1274"/>
      <c r="F59" s="1274"/>
    </row>
    <row r="60" spans="1:11" ht="56.25">
      <c r="A60" s="33">
        <v>1</v>
      </c>
      <c r="B60" s="32" t="s">
        <v>334</v>
      </c>
      <c r="C60" s="32" t="s">
        <v>45</v>
      </c>
      <c r="D60" s="33">
        <v>1.2</v>
      </c>
      <c r="E60" s="32" t="s">
        <v>335</v>
      </c>
      <c r="F60" s="327">
        <v>19191</v>
      </c>
    </row>
    <row r="61" spans="1:11" ht="37.5">
      <c r="A61" s="41">
        <v>2</v>
      </c>
      <c r="B61" s="48" t="s">
        <v>336</v>
      </c>
      <c r="C61" s="48" t="s">
        <v>45</v>
      </c>
      <c r="D61" s="100">
        <v>1.2</v>
      </c>
      <c r="E61" s="48" t="s">
        <v>337</v>
      </c>
      <c r="F61" s="331" t="s">
        <v>338</v>
      </c>
    </row>
    <row r="62" spans="1:11">
      <c r="A62" s="1274" t="s">
        <v>2</v>
      </c>
      <c r="B62" s="1274"/>
      <c r="C62" s="1274"/>
      <c r="D62" s="1274"/>
      <c r="E62" s="1274"/>
      <c r="F62" s="1274"/>
    </row>
    <row r="63" spans="1:11" ht="37.5">
      <c r="A63" s="881">
        <v>3</v>
      </c>
      <c r="B63" s="405" t="s">
        <v>339</v>
      </c>
      <c r="C63" s="406" t="s">
        <v>340</v>
      </c>
      <c r="D63" s="101" t="s">
        <v>341</v>
      </c>
      <c r="E63" s="405" t="s">
        <v>342</v>
      </c>
      <c r="F63" s="101" t="s">
        <v>343</v>
      </c>
    </row>
    <row r="64" spans="1:11">
      <c r="A64" s="86"/>
      <c r="B64" s="29"/>
      <c r="C64" s="29"/>
      <c r="D64" s="86"/>
      <c r="E64" s="85"/>
      <c r="F64" s="134"/>
    </row>
    <row r="65" spans="1:6" ht="23.25">
      <c r="A65" s="211" t="s">
        <v>65</v>
      </c>
      <c r="B65" s="215"/>
      <c r="C65" s="215"/>
      <c r="D65" s="211"/>
      <c r="E65" s="211"/>
      <c r="F65" s="211"/>
    </row>
    <row r="66" spans="1:6" s="12" customFormat="1" ht="75">
      <c r="A66" s="880" t="s">
        <v>161</v>
      </c>
      <c r="B66" s="879" t="s">
        <v>174</v>
      </c>
      <c r="C66" s="882" t="s">
        <v>151</v>
      </c>
      <c r="D66" s="942" t="s">
        <v>101</v>
      </c>
      <c r="E66" s="879" t="s">
        <v>108</v>
      </c>
      <c r="F66" s="942" t="s">
        <v>216</v>
      </c>
    </row>
    <row r="67" spans="1:6" ht="37.5">
      <c r="A67" s="373">
        <v>1</v>
      </c>
      <c r="B67" s="374" t="s">
        <v>431</v>
      </c>
      <c r="C67" s="375" t="s">
        <v>76</v>
      </c>
      <c r="D67" s="376">
        <v>2.2000000000000002</v>
      </c>
      <c r="E67" s="374" t="s">
        <v>432</v>
      </c>
      <c r="F67" s="377">
        <v>19419</v>
      </c>
    </row>
    <row r="68" spans="1:6" ht="56.25">
      <c r="A68" s="363">
        <v>2</v>
      </c>
      <c r="B68" s="378" t="s">
        <v>433</v>
      </c>
      <c r="C68" s="379" t="s">
        <v>79</v>
      </c>
      <c r="D68" s="160">
        <v>2.2000000000000002</v>
      </c>
      <c r="E68" s="378" t="s">
        <v>434</v>
      </c>
      <c r="F68" s="368" t="s">
        <v>435</v>
      </c>
    </row>
    <row r="69" spans="1:6" ht="56.25">
      <c r="A69" s="398">
        <v>3</v>
      </c>
      <c r="B69" s="380" t="s">
        <v>436</v>
      </c>
      <c r="C69" s="381" t="s">
        <v>78</v>
      </c>
      <c r="D69" s="382">
        <v>2.2000000000000002</v>
      </c>
      <c r="E69" s="380" t="s">
        <v>437</v>
      </c>
      <c r="F69" s="383" t="s">
        <v>438</v>
      </c>
    </row>
    <row r="70" spans="1:6">
      <c r="A70" s="370"/>
      <c r="B70" s="371"/>
      <c r="C70" s="371"/>
      <c r="D70" s="372"/>
      <c r="E70" s="371"/>
      <c r="F70" s="372"/>
    </row>
    <row r="71" spans="1:6" ht="23.25">
      <c r="A71" s="211" t="s">
        <v>93</v>
      </c>
      <c r="B71" s="215"/>
      <c r="C71" s="215"/>
      <c r="D71" s="211"/>
      <c r="E71" s="211"/>
      <c r="F71" s="211"/>
    </row>
    <row r="72" spans="1:6" ht="75">
      <c r="A72" s="16" t="s">
        <v>46</v>
      </c>
      <c r="B72" s="17" t="s">
        <v>47</v>
      </c>
      <c r="C72" s="20" t="s">
        <v>48</v>
      </c>
      <c r="D72" s="155" t="s">
        <v>49</v>
      </c>
      <c r="E72" s="17" t="s">
        <v>50</v>
      </c>
      <c r="F72" s="155" t="s">
        <v>51</v>
      </c>
    </row>
    <row r="73" spans="1:6" ht="21" customHeight="1">
      <c r="A73" s="77">
        <v>1</v>
      </c>
      <c r="B73" s="525" t="s">
        <v>880</v>
      </c>
      <c r="C73" s="525" t="s">
        <v>849</v>
      </c>
      <c r="D73" s="77">
        <v>2.1</v>
      </c>
      <c r="E73" s="525" t="s">
        <v>881</v>
      </c>
      <c r="F73" s="525" t="s">
        <v>882</v>
      </c>
    </row>
    <row r="74" spans="1:6">
      <c r="A74" s="528"/>
      <c r="B74" s="528" t="s">
        <v>883</v>
      </c>
      <c r="C74" s="528"/>
      <c r="D74" s="528"/>
      <c r="E74" s="529" t="s">
        <v>884</v>
      </c>
      <c r="F74" s="528"/>
    </row>
    <row r="75" spans="1:6">
      <c r="A75" s="526"/>
      <c r="B75" s="526" t="s">
        <v>885</v>
      </c>
      <c r="C75" s="526"/>
      <c r="D75" s="526"/>
      <c r="E75" s="527" t="s">
        <v>886</v>
      </c>
      <c r="F75" s="527"/>
    </row>
    <row r="76" spans="1:6">
      <c r="A76" s="503">
        <v>2</v>
      </c>
      <c r="B76" s="530" t="s">
        <v>887</v>
      </c>
      <c r="C76" s="530" t="s">
        <v>888</v>
      </c>
      <c r="D76" s="503">
        <v>1.1000000000000001</v>
      </c>
      <c r="E76" s="530" t="s">
        <v>889</v>
      </c>
      <c r="F76" s="530" t="s">
        <v>890</v>
      </c>
    </row>
    <row r="77" spans="1:6">
      <c r="A77" s="527"/>
      <c r="B77" s="527" t="s">
        <v>891</v>
      </c>
      <c r="C77" s="527"/>
      <c r="D77" s="511"/>
      <c r="E77" s="527" t="s">
        <v>892</v>
      </c>
      <c r="F77" s="527"/>
    </row>
    <row r="78" spans="1:6">
      <c r="A78" s="503">
        <v>3</v>
      </c>
      <c r="B78" s="530" t="s">
        <v>893</v>
      </c>
      <c r="C78" s="530" t="s">
        <v>894</v>
      </c>
      <c r="D78" s="503">
        <v>2.1</v>
      </c>
      <c r="E78" s="530" t="s">
        <v>895</v>
      </c>
      <c r="F78" s="530" t="s">
        <v>896</v>
      </c>
    </row>
    <row r="79" spans="1:6">
      <c r="A79" s="511"/>
      <c r="B79" s="527" t="s">
        <v>897</v>
      </c>
      <c r="C79" s="527"/>
      <c r="D79" s="511"/>
      <c r="E79" s="527"/>
      <c r="F79" s="527"/>
    </row>
    <row r="80" spans="1:6">
      <c r="A80" s="503">
        <v>4</v>
      </c>
      <c r="B80" s="530" t="s">
        <v>898</v>
      </c>
      <c r="C80" s="530" t="s">
        <v>894</v>
      </c>
      <c r="D80" s="503">
        <v>2.1</v>
      </c>
      <c r="E80" s="530" t="s">
        <v>899</v>
      </c>
      <c r="F80" s="531" t="s">
        <v>900</v>
      </c>
    </row>
    <row r="81" spans="1:7">
      <c r="A81" s="511"/>
      <c r="B81" s="527" t="s">
        <v>901</v>
      </c>
      <c r="C81" s="527"/>
      <c r="D81" s="511"/>
      <c r="E81" s="527" t="s">
        <v>902</v>
      </c>
      <c r="F81" s="527"/>
    </row>
    <row r="82" spans="1:7" ht="23.25" customHeight="1">
      <c r="A82" s="585">
        <v>5</v>
      </c>
      <c r="B82" s="530" t="s">
        <v>903</v>
      </c>
      <c r="C82" s="530" t="s">
        <v>862</v>
      </c>
      <c r="D82" s="503">
        <v>2.1</v>
      </c>
      <c r="E82" s="530" t="s">
        <v>904</v>
      </c>
      <c r="F82" s="530" t="s">
        <v>905</v>
      </c>
    </row>
    <row r="83" spans="1:7">
      <c r="A83" s="100"/>
      <c r="B83" s="532" t="s">
        <v>906</v>
      </c>
      <c r="C83" s="532"/>
      <c r="D83" s="100"/>
      <c r="E83" s="532"/>
      <c r="F83" s="532"/>
    </row>
    <row r="84" spans="1:7">
      <c r="A84" s="86"/>
      <c r="B84" s="29"/>
      <c r="C84" s="29"/>
      <c r="D84" s="86"/>
      <c r="E84" s="85"/>
      <c r="F84" s="134"/>
      <c r="G84" s="9"/>
    </row>
    <row r="85" spans="1:7" ht="23.25">
      <c r="A85" s="211" t="s">
        <v>233</v>
      </c>
      <c r="B85" s="215"/>
      <c r="C85" s="215"/>
      <c r="D85" s="211"/>
      <c r="E85" s="211"/>
      <c r="F85" s="252"/>
    </row>
    <row r="86" spans="1:7" s="12" customFormat="1" ht="52.5" customHeight="1">
      <c r="A86" s="949" t="s">
        <v>161</v>
      </c>
      <c r="B86" s="879" t="s">
        <v>174</v>
      </c>
      <c r="C86" s="882" t="s">
        <v>151</v>
      </c>
      <c r="D86" s="942" t="s">
        <v>101</v>
      </c>
      <c r="E86" s="879" t="s">
        <v>108</v>
      </c>
      <c r="F86" s="942" t="s">
        <v>216</v>
      </c>
    </row>
    <row r="87" spans="1:7" ht="39" customHeight="1">
      <c r="A87" s="506">
        <v>1</v>
      </c>
      <c r="B87" s="753" t="s">
        <v>1499</v>
      </c>
      <c r="C87" s="44" t="s">
        <v>1498</v>
      </c>
      <c r="D87" s="644">
        <v>1.7</v>
      </c>
      <c r="E87" s="44" t="s">
        <v>2253</v>
      </c>
      <c r="F87" s="645" t="s">
        <v>1500</v>
      </c>
    </row>
    <row r="88" spans="1:7" ht="36.75" customHeight="1">
      <c r="A88" s="506">
        <v>2</v>
      </c>
      <c r="B88" s="753" t="s">
        <v>1501</v>
      </c>
      <c r="C88" s="44" t="s">
        <v>1497</v>
      </c>
      <c r="D88" s="644">
        <v>1.7</v>
      </c>
      <c r="E88" s="44" t="s">
        <v>2253</v>
      </c>
      <c r="F88" s="645" t="s">
        <v>1500</v>
      </c>
    </row>
    <row r="89" spans="1:7" ht="37.5">
      <c r="A89" s="506">
        <v>3</v>
      </c>
      <c r="B89" s="443" t="s">
        <v>2259</v>
      </c>
      <c r="C89" s="645" t="s">
        <v>1502</v>
      </c>
      <c r="D89" s="644">
        <v>1.8</v>
      </c>
      <c r="E89" s="44" t="s">
        <v>2253</v>
      </c>
      <c r="F89" s="644" t="s">
        <v>1503</v>
      </c>
    </row>
    <row r="90" spans="1:7" ht="37.5">
      <c r="A90" s="506">
        <v>4</v>
      </c>
      <c r="B90" s="443" t="s">
        <v>2254</v>
      </c>
      <c r="C90" s="645" t="s">
        <v>1502</v>
      </c>
      <c r="D90" s="644">
        <v>1.8</v>
      </c>
      <c r="E90" s="44" t="s">
        <v>2253</v>
      </c>
      <c r="F90" s="644" t="s">
        <v>1503</v>
      </c>
    </row>
    <row r="91" spans="1:7" ht="37.5">
      <c r="A91" s="506">
        <v>5</v>
      </c>
      <c r="B91" s="443" t="s">
        <v>2255</v>
      </c>
      <c r="C91" s="645" t="s">
        <v>1504</v>
      </c>
      <c r="D91" s="644">
        <v>1.8</v>
      </c>
      <c r="E91" s="44" t="s">
        <v>2253</v>
      </c>
      <c r="F91" s="644" t="s">
        <v>1503</v>
      </c>
    </row>
    <row r="92" spans="1:7" ht="35.1" customHeight="1">
      <c r="A92" s="506">
        <v>6</v>
      </c>
      <c r="B92" s="443" t="s">
        <v>2256</v>
      </c>
      <c r="C92" s="645" t="s">
        <v>1505</v>
      </c>
      <c r="D92" s="644">
        <v>1.8</v>
      </c>
      <c r="E92" s="44" t="s">
        <v>2253</v>
      </c>
      <c r="F92" s="644" t="s">
        <v>1503</v>
      </c>
    </row>
    <row r="93" spans="1:7" ht="35.1" customHeight="1">
      <c r="A93" s="506">
        <v>7</v>
      </c>
      <c r="B93" s="761" t="s">
        <v>2257</v>
      </c>
      <c r="C93" s="44" t="s">
        <v>1506</v>
      </c>
      <c r="D93" s="644">
        <v>1.8</v>
      </c>
      <c r="E93" s="44" t="s">
        <v>2253</v>
      </c>
      <c r="F93" s="644" t="s">
        <v>1503</v>
      </c>
    </row>
    <row r="94" spans="1:7" ht="35.1" customHeight="1">
      <c r="A94" s="506">
        <v>8</v>
      </c>
      <c r="B94" s="762" t="s">
        <v>2258</v>
      </c>
      <c r="C94" s="44" t="s">
        <v>1047</v>
      </c>
      <c r="D94" s="644">
        <v>1.8</v>
      </c>
      <c r="E94" s="44" t="s">
        <v>2253</v>
      </c>
      <c r="F94" s="644" t="s">
        <v>1503</v>
      </c>
    </row>
    <row r="95" spans="1:7" ht="35.1" customHeight="1">
      <c r="A95" s="506">
        <v>9</v>
      </c>
      <c r="B95" s="753" t="s">
        <v>2260</v>
      </c>
      <c r="C95" s="44" t="s">
        <v>1507</v>
      </c>
      <c r="D95" s="644">
        <v>1.8</v>
      </c>
      <c r="E95" s="44" t="s">
        <v>2253</v>
      </c>
      <c r="F95" s="44" t="s">
        <v>1508</v>
      </c>
    </row>
    <row r="96" spans="1:7" ht="35.1" customHeight="1">
      <c r="A96" s="506">
        <v>10</v>
      </c>
      <c r="B96" s="753" t="s">
        <v>2261</v>
      </c>
      <c r="C96" s="44" t="s">
        <v>1509</v>
      </c>
      <c r="D96" s="644">
        <v>1.8</v>
      </c>
      <c r="E96" s="44" t="s">
        <v>2253</v>
      </c>
      <c r="F96" s="44" t="s">
        <v>1508</v>
      </c>
    </row>
    <row r="97" spans="1:256" s="2" customFormat="1" ht="35.1" customHeight="1">
      <c r="A97" s="506">
        <v>11</v>
      </c>
      <c r="B97" s="753" t="s">
        <v>2262</v>
      </c>
      <c r="C97" s="44" t="s">
        <v>1510</v>
      </c>
      <c r="D97" s="644">
        <v>1.8</v>
      </c>
      <c r="E97" s="44" t="s">
        <v>2253</v>
      </c>
      <c r="F97" s="44" t="s">
        <v>1508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</row>
    <row r="98" spans="1:256" s="2" customFormat="1" ht="35.1" customHeight="1">
      <c r="A98" s="506">
        <v>12</v>
      </c>
      <c r="B98" s="753" t="s">
        <v>2263</v>
      </c>
      <c r="C98" s="44" t="s">
        <v>1511</v>
      </c>
      <c r="D98" s="644">
        <v>1.8</v>
      </c>
      <c r="E98" s="44" t="s">
        <v>2253</v>
      </c>
      <c r="F98" s="44" t="s">
        <v>1508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</row>
    <row r="99" spans="1:256" s="2" customFormat="1" ht="35.1" customHeight="1">
      <c r="A99" s="1180">
        <v>13</v>
      </c>
      <c r="B99" s="1181" t="s">
        <v>2264</v>
      </c>
      <c r="C99" s="46" t="s">
        <v>1512</v>
      </c>
      <c r="D99" s="37">
        <v>1.8</v>
      </c>
      <c r="E99" s="46" t="s">
        <v>2253</v>
      </c>
      <c r="F99" s="46" t="s">
        <v>1508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</row>
    <row r="100" spans="1:256" s="12" customFormat="1" ht="75">
      <c r="A100" s="949" t="s">
        <v>161</v>
      </c>
      <c r="B100" s="879" t="s">
        <v>174</v>
      </c>
      <c r="C100" s="882" t="s">
        <v>151</v>
      </c>
      <c r="D100" s="942" t="s">
        <v>101</v>
      </c>
      <c r="E100" s="879" t="s">
        <v>108</v>
      </c>
      <c r="F100" s="942" t="s">
        <v>216</v>
      </c>
    </row>
    <row r="101" spans="1:256" s="2" customFormat="1" ht="35.1" customHeight="1">
      <c r="A101" s="506">
        <v>14</v>
      </c>
      <c r="B101" s="753" t="s">
        <v>2265</v>
      </c>
      <c r="C101" s="44" t="s">
        <v>1513</v>
      </c>
      <c r="D101" s="1083">
        <v>1.8</v>
      </c>
      <c r="E101" s="44" t="s">
        <v>2253</v>
      </c>
      <c r="F101" s="44" t="s">
        <v>1508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</row>
    <row r="102" spans="1:256" s="2" customFormat="1" ht="35.1" customHeight="1">
      <c r="A102" s="506">
        <v>15</v>
      </c>
      <c r="B102" s="753" t="s">
        <v>2266</v>
      </c>
      <c r="C102" s="44" t="s">
        <v>1514</v>
      </c>
      <c r="D102" s="1083">
        <v>1.8</v>
      </c>
      <c r="E102" s="44" t="s">
        <v>2253</v>
      </c>
      <c r="F102" s="44" t="s">
        <v>1508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</row>
    <row r="103" spans="1:256" s="2" customFormat="1" ht="35.1" customHeight="1">
      <c r="A103" s="506">
        <v>16</v>
      </c>
      <c r="B103" s="753" t="s">
        <v>2267</v>
      </c>
      <c r="C103" s="883" t="s">
        <v>1515</v>
      </c>
      <c r="D103" s="1083">
        <v>1.8</v>
      </c>
      <c r="E103" s="44" t="s">
        <v>2253</v>
      </c>
      <c r="F103" s="44" t="s">
        <v>1508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</row>
    <row r="104" spans="1:256" s="2" customFormat="1" ht="35.1" customHeight="1">
      <c r="A104" s="506">
        <v>17</v>
      </c>
      <c r="B104" s="753" t="s">
        <v>2268</v>
      </c>
      <c r="C104" s="883" t="s">
        <v>1516</v>
      </c>
      <c r="D104" s="1083">
        <v>1.8</v>
      </c>
      <c r="E104" s="44" t="s">
        <v>2253</v>
      </c>
      <c r="F104" s="44" t="s">
        <v>1508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2" customFormat="1" ht="35.1" customHeight="1">
      <c r="A105" s="506">
        <v>18</v>
      </c>
      <c r="B105" s="1130" t="s">
        <v>2269</v>
      </c>
      <c r="C105" s="883" t="s">
        <v>1517</v>
      </c>
      <c r="D105" s="1083">
        <v>1.8</v>
      </c>
      <c r="E105" s="44" t="s">
        <v>2253</v>
      </c>
      <c r="F105" s="44" t="s">
        <v>1508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</row>
    <row r="106" spans="1:256" s="2" customFormat="1" ht="35.1" customHeight="1">
      <c r="A106" s="772">
        <v>19</v>
      </c>
      <c r="B106" s="1131" t="s">
        <v>2270</v>
      </c>
      <c r="C106" s="1132" t="s">
        <v>1518</v>
      </c>
      <c r="D106" s="1092">
        <v>1.8</v>
      </c>
      <c r="E106" s="46" t="s">
        <v>2253</v>
      </c>
      <c r="F106" s="532" t="s">
        <v>1508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07" spans="1:256" s="2" customFormat="1" ht="6.75" customHeight="1">
      <c r="A107" s="129"/>
      <c r="B107" s="129"/>
      <c r="C107" s="129"/>
      <c r="D107" s="129"/>
      <c r="E107" s="130"/>
      <c r="F107" s="131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</row>
    <row r="108" spans="1:256" s="2" customFormat="1" ht="23.25">
      <c r="A108" s="211" t="s">
        <v>251</v>
      </c>
      <c r="B108" s="211"/>
      <c r="C108" s="211"/>
      <c r="D108" s="211"/>
      <c r="E108" s="211"/>
      <c r="F108" s="253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</row>
    <row r="109" spans="1:256" s="950" customFormat="1" ht="75">
      <c r="A109" s="939" t="s">
        <v>161</v>
      </c>
      <c r="B109" s="879" t="s">
        <v>174</v>
      </c>
      <c r="C109" s="879" t="s">
        <v>151</v>
      </c>
      <c r="D109" s="942" t="s">
        <v>101</v>
      </c>
      <c r="E109" s="879" t="s">
        <v>108</v>
      </c>
      <c r="F109" s="942" t="s">
        <v>216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</row>
    <row r="110" spans="1:256" s="2" customFormat="1" ht="37.5">
      <c r="A110" s="33">
        <v>1</v>
      </c>
      <c r="B110" s="441" t="s">
        <v>567</v>
      </c>
      <c r="C110" s="442" t="s">
        <v>568</v>
      </c>
      <c r="D110" s="33">
        <v>2.2000000000000002</v>
      </c>
      <c r="E110" s="441" t="s">
        <v>569</v>
      </c>
      <c r="F110" s="441" t="s">
        <v>570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</row>
    <row r="111" spans="1:256" s="2" customFormat="1" ht="56.25">
      <c r="A111" s="35">
        <v>2</v>
      </c>
      <c r="B111" s="443" t="s">
        <v>571</v>
      </c>
      <c r="C111" s="34" t="s">
        <v>552</v>
      </c>
      <c r="D111" s="35" t="s">
        <v>572</v>
      </c>
      <c r="E111" s="44" t="s">
        <v>573</v>
      </c>
      <c r="F111" s="44" t="s">
        <v>574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</row>
    <row r="112" spans="1:256" s="2" customFormat="1" ht="56.25">
      <c r="A112" s="35">
        <v>3</v>
      </c>
      <c r="B112" s="34" t="s">
        <v>575</v>
      </c>
      <c r="C112" s="34" t="s">
        <v>552</v>
      </c>
      <c r="D112" s="35">
        <v>2.2000000000000002</v>
      </c>
      <c r="E112" s="44" t="s">
        <v>573</v>
      </c>
      <c r="F112" s="44" t="s">
        <v>574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</row>
    <row r="113" spans="1:256" s="2" customFormat="1" ht="56.25">
      <c r="A113" s="35">
        <v>4</v>
      </c>
      <c r="B113" s="34" t="s">
        <v>576</v>
      </c>
      <c r="C113" s="444" t="s">
        <v>556</v>
      </c>
      <c r="D113" s="35">
        <v>2.2000000000000002</v>
      </c>
      <c r="E113" s="34" t="s">
        <v>577</v>
      </c>
      <c r="F113" s="445" t="s">
        <v>578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</row>
    <row r="114" spans="1:256" s="2" customFormat="1" ht="57.75" customHeight="1">
      <c r="A114" s="35">
        <v>5</v>
      </c>
      <c r="B114" s="44" t="s">
        <v>579</v>
      </c>
      <c r="C114" s="45" t="s">
        <v>580</v>
      </c>
      <c r="D114" s="35">
        <v>2.2000000000000002</v>
      </c>
      <c r="E114" s="44" t="s">
        <v>581</v>
      </c>
      <c r="F114" s="35" t="s">
        <v>582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</row>
    <row r="115" spans="1:256" s="2" customFormat="1" ht="37.5">
      <c r="A115" s="35">
        <v>6</v>
      </c>
      <c r="B115" s="44" t="s">
        <v>583</v>
      </c>
      <c r="C115" s="45" t="s">
        <v>584</v>
      </c>
      <c r="D115" s="35">
        <v>3.1</v>
      </c>
      <c r="E115" s="44" t="s">
        <v>585</v>
      </c>
      <c r="F115" s="439" t="s">
        <v>586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</row>
    <row r="116" spans="1:256" ht="89.25" customHeight="1">
      <c r="A116" s="35">
        <v>7</v>
      </c>
      <c r="B116" s="44" t="s">
        <v>587</v>
      </c>
      <c r="C116" s="45" t="s">
        <v>588</v>
      </c>
      <c r="D116" s="35">
        <v>2.2000000000000002</v>
      </c>
      <c r="E116" s="44" t="s">
        <v>589</v>
      </c>
      <c r="F116" s="35" t="s">
        <v>590</v>
      </c>
    </row>
    <row r="117" spans="1:256" ht="56.25">
      <c r="A117" s="35">
        <v>8</v>
      </c>
      <c r="B117" s="44" t="s">
        <v>591</v>
      </c>
      <c r="C117" s="45" t="s">
        <v>592</v>
      </c>
      <c r="D117" s="35">
        <v>2.2000000000000002</v>
      </c>
      <c r="E117" s="44" t="s">
        <v>593</v>
      </c>
      <c r="F117" s="35" t="s">
        <v>594</v>
      </c>
    </row>
    <row r="118" spans="1:256" s="12" customFormat="1" ht="68.25" customHeight="1">
      <c r="A118" s="939" t="s">
        <v>161</v>
      </c>
      <c r="B118" s="879" t="s">
        <v>174</v>
      </c>
      <c r="C118" s="879" t="s">
        <v>151</v>
      </c>
      <c r="D118" s="942" t="s">
        <v>101</v>
      </c>
      <c r="E118" s="879" t="s">
        <v>108</v>
      </c>
      <c r="F118" s="942" t="s">
        <v>216</v>
      </c>
    </row>
    <row r="119" spans="1:256" s="2" customFormat="1" ht="75">
      <c r="A119" s="35">
        <v>9</v>
      </c>
      <c r="B119" s="44" t="s">
        <v>595</v>
      </c>
      <c r="C119" s="45" t="s">
        <v>596</v>
      </c>
      <c r="D119" s="35" t="s">
        <v>597</v>
      </c>
      <c r="E119" s="44" t="s">
        <v>598</v>
      </c>
      <c r="F119" s="35" t="s">
        <v>599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</row>
    <row r="120" spans="1:256" ht="39.75" customHeight="1">
      <c r="A120" s="160">
        <v>10</v>
      </c>
      <c r="B120" s="446" t="s">
        <v>600</v>
      </c>
      <c r="C120" s="447" t="s">
        <v>588</v>
      </c>
      <c r="D120" s="160" t="s">
        <v>597</v>
      </c>
      <c r="E120" s="446" t="s">
        <v>601</v>
      </c>
      <c r="F120" s="448" t="s">
        <v>602</v>
      </c>
    </row>
    <row r="121" spans="1:256" ht="56.25">
      <c r="A121" s="35">
        <v>11</v>
      </c>
      <c r="B121" s="44" t="s">
        <v>603</v>
      </c>
      <c r="C121" s="45" t="s">
        <v>604</v>
      </c>
      <c r="D121" s="35">
        <v>1.2</v>
      </c>
      <c r="E121" s="44" t="s">
        <v>1542</v>
      </c>
      <c r="F121" s="35" t="s">
        <v>605</v>
      </c>
    </row>
    <row r="122" spans="1:256" ht="56.25">
      <c r="A122" s="35">
        <v>12</v>
      </c>
      <c r="B122" s="44" t="s">
        <v>606</v>
      </c>
      <c r="C122" s="45" t="s">
        <v>604</v>
      </c>
      <c r="D122" s="35">
        <v>2.2000000000000002</v>
      </c>
      <c r="E122" s="44" t="s">
        <v>607</v>
      </c>
      <c r="F122" s="35" t="s">
        <v>608</v>
      </c>
    </row>
    <row r="123" spans="1:256" ht="37.5">
      <c r="A123" s="35">
        <v>13</v>
      </c>
      <c r="B123" s="44" t="s">
        <v>609</v>
      </c>
      <c r="C123" s="45" t="s">
        <v>610</v>
      </c>
      <c r="D123" s="35">
        <v>2.4</v>
      </c>
      <c r="E123" s="44" t="s">
        <v>611</v>
      </c>
      <c r="F123" s="35">
        <v>2009</v>
      </c>
    </row>
    <row r="124" spans="1:256" ht="51" customHeight="1">
      <c r="A124" s="35">
        <v>14</v>
      </c>
      <c r="B124" s="44" t="s">
        <v>560</v>
      </c>
      <c r="C124" s="45" t="s">
        <v>612</v>
      </c>
      <c r="D124" s="35">
        <v>3.2</v>
      </c>
      <c r="E124" s="44" t="s">
        <v>613</v>
      </c>
      <c r="F124" s="35" t="s">
        <v>614</v>
      </c>
    </row>
    <row r="125" spans="1:256" ht="37.5">
      <c r="A125" s="35">
        <v>15</v>
      </c>
      <c r="B125" s="44" t="s">
        <v>564</v>
      </c>
      <c r="C125" s="45" t="s">
        <v>565</v>
      </c>
      <c r="D125" s="35">
        <v>1.1000000000000001</v>
      </c>
      <c r="E125" s="44" t="s">
        <v>615</v>
      </c>
      <c r="F125" s="449" t="s">
        <v>1541</v>
      </c>
    </row>
    <row r="126" spans="1:256" ht="75">
      <c r="A126" s="35">
        <v>16</v>
      </c>
      <c r="B126" s="44" t="s">
        <v>616</v>
      </c>
      <c r="C126" s="45" t="s">
        <v>617</v>
      </c>
      <c r="D126" s="35">
        <v>1.2</v>
      </c>
      <c r="E126" s="44" t="s">
        <v>618</v>
      </c>
      <c r="F126" s="449" t="s">
        <v>619</v>
      </c>
    </row>
    <row r="127" spans="1:256" s="12" customFormat="1" ht="75">
      <c r="A127" s="939" t="s">
        <v>161</v>
      </c>
      <c r="B127" s="879" t="s">
        <v>174</v>
      </c>
      <c r="C127" s="879" t="s">
        <v>151</v>
      </c>
      <c r="D127" s="942" t="s">
        <v>101</v>
      </c>
      <c r="E127" s="879" t="s">
        <v>108</v>
      </c>
      <c r="F127" s="942" t="s">
        <v>216</v>
      </c>
      <c r="G127" s="950"/>
      <c r="H127" s="950"/>
      <c r="I127" s="950"/>
      <c r="J127" s="950"/>
      <c r="K127" s="950"/>
      <c r="L127" s="950"/>
      <c r="M127" s="950"/>
      <c r="N127" s="950"/>
      <c r="O127" s="950"/>
      <c r="P127" s="950"/>
      <c r="Q127" s="950"/>
      <c r="R127" s="950"/>
      <c r="S127" s="950"/>
      <c r="T127" s="950"/>
      <c r="U127" s="950"/>
      <c r="V127" s="950"/>
      <c r="W127" s="950"/>
      <c r="X127" s="950"/>
      <c r="Y127" s="950"/>
      <c r="Z127" s="950"/>
      <c r="AA127" s="950"/>
      <c r="AB127" s="950"/>
      <c r="AC127" s="950"/>
      <c r="AD127" s="950"/>
      <c r="AE127" s="950"/>
      <c r="AF127" s="950"/>
      <c r="AG127" s="950"/>
      <c r="AH127" s="950"/>
      <c r="AI127" s="950"/>
      <c r="AJ127" s="950"/>
      <c r="AK127" s="950"/>
      <c r="AL127" s="950"/>
      <c r="AM127" s="950"/>
      <c r="AN127" s="950"/>
      <c r="AO127" s="950"/>
      <c r="AP127" s="950"/>
      <c r="AQ127" s="950"/>
      <c r="AR127" s="950"/>
      <c r="AS127" s="950"/>
      <c r="AT127" s="950"/>
      <c r="AU127" s="950"/>
      <c r="AV127" s="950"/>
      <c r="AW127" s="950"/>
      <c r="AX127" s="950"/>
      <c r="AY127" s="950"/>
      <c r="AZ127" s="950"/>
      <c r="BA127" s="950"/>
      <c r="BB127" s="950"/>
      <c r="BC127" s="950"/>
      <c r="BD127" s="950"/>
      <c r="BE127" s="950"/>
      <c r="BF127" s="950"/>
      <c r="BG127" s="950"/>
      <c r="BH127" s="950"/>
      <c r="BI127" s="950"/>
      <c r="BJ127" s="950"/>
      <c r="BK127" s="950"/>
      <c r="BL127" s="950"/>
      <c r="BM127" s="950"/>
      <c r="BN127" s="950"/>
      <c r="BO127" s="950"/>
      <c r="BP127" s="950"/>
      <c r="BQ127" s="950"/>
      <c r="BR127" s="950"/>
      <c r="BS127" s="950"/>
      <c r="BT127" s="950"/>
      <c r="BU127" s="950"/>
      <c r="BV127" s="950"/>
      <c r="BW127" s="950"/>
      <c r="BX127" s="950"/>
      <c r="BY127" s="950"/>
      <c r="BZ127" s="950"/>
      <c r="CA127" s="950"/>
      <c r="CB127" s="950"/>
      <c r="CC127" s="950"/>
      <c r="CD127" s="950"/>
      <c r="CE127" s="950"/>
      <c r="CF127" s="950"/>
      <c r="CG127" s="950"/>
      <c r="CH127" s="950"/>
      <c r="CI127" s="950"/>
      <c r="CJ127" s="950"/>
      <c r="CK127" s="950"/>
      <c r="CL127" s="950"/>
      <c r="CM127" s="950"/>
      <c r="CN127" s="950"/>
      <c r="CO127" s="950"/>
      <c r="CP127" s="950"/>
      <c r="CQ127" s="950"/>
      <c r="CR127" s="950"/>
      <c r="CS127" s="950"/>
      <c r="CT127" s="950"/>
      <c r="CU127" s="950"/>
      <c r="CV127" s="950"/>
      <c r="CW127" s="950"/>
      <c r="CX127" s="950"/>
      <c r="CY127" s="950"/>
      <c r="CZ127" s="950"/>
      <c r="DA127" s="950"/>
      <c r="DB127" s="950"/>
      <c r="DC127" s="950"/>
      <c r="DD127" s="950"/>
      <c r="DE127" s="950"/>
      <c r="DF127" s="950"/>
      <c r="DG127" s="950"/>
      <c r="DH127" s="950"/>
      <c r="DI127" s="950"/>
      <c r="DJ127" s="950"/>
      <c r="DK127" s="950"/>
      <c r="DL127" s="950"/>
      <c r="DM127" s="950"/>
      <c r="DN127" s="950"/>
      <c r="DO127" s="950"/>
      <c r="DP127" s="950"/>
      <c r="DQ127" s="950"/>
      <c r="DR127" s="950"/>
      <c r="DS127" s="950"/>
      <c r="DT127" s="950"/>
      <c r="DU127" s="950"/>
      <c r="DV127" s="950"/>
      <c r="DW127" s="950"/>
      <c r="DX127" s="950"/>
      <c r="DY127" s="950"/>
      <c r="DZ127" s="950"/>
      <c r="EA127" s="950"/>
      <c r="EB127" s="950"/>
      <c r="EC127" s="950"/>
      <c r="ED127" s="950"/>
      <c r="EE127" s="950"/>
      <c r="EF127" s="950"/>
      <c r="EG127" s="950"/>
      <c r="EH127" s="950"/>
      <c r="EI127" s="950"/>
      <c r="EJ127" s="950"/>
      <c r="EK127" s="950"/>
      <c r="EL127" s="950"/>
      <c r="EM127" s="950"/>
      <c r="EN127" s="950"/>
      <c r="EO127" s="950"/>
      <c r="EP127" s="950"/>
      <c r="EQ127" s="950"/>
      <c r="ER127" s="950"/>
      <c r="ES127" s="950"/>
      <c r="ET127" s="950"/>
      <c r="EU127" s="950"/>
      <c r="EV127" s="950"/>
      <c r="EW127" s="950"/>
      <c r="EX127" s="950"/>
      <c r="EY127" s="950"/>
      <c r="EZ127" s="950"/>
      <c r="FA127" s="950"/>
      <c r="FB127" s="950"/>
      <c r="FC127" s="950"/>
      <c r="FD127" s="950"/>
      <c r="FE127" s="950"/>
      <c r="FF127" s="950"/>
      <c r="FG127" s="950"/>
      <c r="FH127" s="950"/>
      <c r="FI127" s="950"/>
      <c r="FJ127" s="950"/>
      <c r="FK127" s="950"/>
      <c r="FL127" s="950"/>
      <c r="FM127" s="950"/>
      <c r="FN127" s="950"/>
      <c r="FO127" s="950"/>
      <c r="FP127" s="950"/>
      <c r="FQ127" s="950"/>
      <c r="FR127" s="950"/>
      <c r="FS127" s="950"/>
      <c r="FT127" s="950"/>
      <c r="FU127" s="950"/>
      <c r="FV127" s="950"/>
      <c r="FW127" s="950"/>
      <c r="FX127" s="950"/>
      <c r="FY127" s="950"/>
      <c r="FZ127" s="950"/>
      <c r="GA127" s="950"/>
      <c r="GB127" s="950"/>
      <c r="GC127" s="950"/>
      <c r="GD127" s="950"/>
      <c r="GE127" s="950"/>
      <c r="GF127" s="950"/>
      <c r="GG127" s="950"/>
      <c r="GH127" s="950"/>
      <c r="GI127" s="950"/>
      <c r="GJ127" s="950"/>
      <c r="GK127" s="950"/>
      <c r="GL127" s="950"/>
      <c r="GM127" s="950"/>
      <c r="GN127" s="950"/>
      <c r="GO127" s="950"/>
      <c r="GP127" s="950"/>
      <c r="GQ127" s="950"/>
      <c r="GR127" s="950"/>
      <c r="GS127" s="950"/>
      <c r="GT127" s="950"/>
      <c r="GU127" s="950"/>
      <c r="GV127" s="950"/>
      <c r="GW127" s="950"/>
      <c r="GX127" s="950"/>
      <c r="GY127" s="950"/>
      <c r="GZ127" s="950"/>
      <c r="HA127" s="950"/>
      <c r="HB127" s="950"/>
      <c r="HC127" s="950"/>
      <c r="HD127" s="950"/>
      <c r="HE127" s="950"/>
      <c r="HF127" s="950"/>
      <c r="HG127" s="950"/>
      <c r="HH127" s="950"/>
      <c r="HI127" s="950"/>
      <c r="HJ127" s="950"/>
      <c r="HK127" s="950"/>
      <c r="HL127" s="950"/>
      <c r="HM127" s="950"/>
      <c r="HN127" s="950"/>
      <c r="HO127" s="950"/>
      <c r="HP127" s="950"/>
      <c r="HQ127" s="950"/>
      <c r="HR127" s="950"/>
      <c r="HS127" s="950"/>
      <c r="HT127" s="950"/>
      <c r="HU127" s="950"/>
      <c r="HV127" s="950"/>
      <c r="HW127" s="950"/>
      <c r="HX127" s="950"/>
      <c r="HY127" s="950"/>
      <c r="HZ127" s="950"/>
      <c r="IA127" s="950"/>
      <c r="IB127" s="950"/>
      <c r="IC127" s="950"/>
      <c r="ID127" s="950"/>
      <c r="IE127" s="950"/>
      <c r="IF127" s="950"/>
      <c r="IG127" s="950"/>
      <c r="IH127" s="950"/>
      <c r="II127" s="950"/>
      <c r="IJ127" s="950"/>
      <c r="IK127" s="950"/>
      <c r="IL127" s="950"/>
      <c r="IM127" s="950"/>
      <c r="IN127" s="950"/>
      <c r="IO127" s="950"/>
      <c r="IP127" s="950"/>
      <c r="IQ127" s="950"/>
      <c r="IR127" s="950"/>
      <c r="IS127" s="950"/>
      <c r="IT127" s="950"/>
      <c r="IU127" s="950"/>
      <c r="IV127" s="950"/>
    </row>
    <row r="128" spans="1:256" ht="71.25" customHeight="1">
      <c r="A128" s="35">
        <v>17</v>
      </c>
      <c r="B128" s="44" t="s">
        <v>620</v>
      </c>
      <c r="C128" s="45" t="s">
        <v>621</v>
      </c>
      <c r="D128" s="35">
        <v>1.2</v>
      </c>
      <c r="E128" s="44" t="s">
        <v>622</v>
      </c>
      <c r="F128" s="44" t="s">
        <v>623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ht="56.25">
      <c r="A129" s="35">
        <v>18</v>
      </c>
      <c r="B129" s="44" t="s">
        <v>624</v>
      </c>
      <c r="C129" s="45" t="s">
        <v>625</v>
      </c>
      <c r="D129" s="35">
        <v>2.2000000000000002</v>
      </c>
      <c r="E129" s="44" t="s">
        <v>626</v>
      </c>
      <c r="F129" s="44" t="s">
        <v>627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ht="56.25">
      <c r="A130" s="35">
        <v>19</v>
      </c>
      <c r="B130" s="44" t="s">
        <v>628</v>
      </c>
      <c r="C130" s="45" t="s">
        <v>625</v>
      </c>
      <c r="D130" s="35">
        <v>2.2000000000000002</v>
      </c>
      <c r="E130" s="44" t="s">
        <v>629</v>
      </c>
      <c r="F130" s="44" t="s">
        <v>630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ht="56.25">
      <c r="A131" s="35">
        <v>20</v>
      </c>
      <c r="B131" s="44" t="s">
        <v>579</v>
      </c>
      <c r="C131" s="45" t="s">
        <v>631</v>
      </c>
      <c r="D131" s="35">
        <v>2.2000000000000002</v>
      </c>
      <c r="E131" s="44" t="s">
        <v>632</v>
      </c>
      <c r="F131" s="44" t="s">
        <v>633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ht="56.25">
      <c r="A132" s="399">
        <v>21</v>
      </c>
      <c r="B132" s="46" t="s">
        <v>634</v>
      </c>
      <c r="C132" s="396" t="s">
        <v>625</v>
      </c>
      <c r="D132" s="37">
        <v>2.2000000000000002</v>
      </c>
      <c r="E132" s="46" t="s">
        <v>635</v>
      </c>
      <c r="F132" s="46" t="s">
        <v>636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>
      <c r="A133" s="157"/>
      <c r="B133" s="91"/>
      <c r="C133" s="90"/>
      <c r="D133" s="92"/>
      <c r="E133" s="91"/>
      <c r="F133" s="9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ht="23.25">
      <c r="A134" s="826" t="s">
        <v>252</v>
      </c>
      <c r="B134" s="254"/>
      <c r="C134" s="255"/>
      <c r="D134" s="256"/>
      <c r="E134" s="254"/>
      <c r="F134" s="25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s="12" customFormat="1" ht="75">
      <c r="A135" s="880" t="s">
        <v>161</v>
      </c>
      <c r="B135" s="876" t="s">
        <v>174</v>
      </c>
      <c r="C135" s="882" t="s">
        <v>151</v>
      </c>
      <c r="D135" s="155" t="s">
        <v>101</v>
      </c>
      <c r="E135" s="876" t="s">
        <v>108</v>
      </c>
      <c r="F135" s="155" t="s">
        <v>216</v>
      </c>
      <c r="G135" s="950"/>
      <c r="H135" s="950"/>
      <c r="I135" s="950"/>
      <c r="J135" s="950"/>
      <c r="K135" s="950"/>
      <c r="L135" s="950"/>
      <c r="M135" s="950"/>
      <c r="N135" s="950"/>
      <c r="O135" s="950"/>
      <c r="P135" s="950"/>
      <c r="Q135" s="950"/>
      <c r="R135" s="950"/>
      <c r="S135" s="950"/>
      <c r="T135" s="950"/>
      <c r="U135" s="950"/>
      <c r="V135" s="950"/>
      <c r="W135" s="950"/>
      <c r="X135" s="950"/>
      <c r="Y135" s="950"/>
      <c r="Z135" s="950"/>
      <c r="AA135" s="950"/>
      <c r="AB135" s="950"/>
      <c r="AC135" s="950"/>
      <c r="AD135" s="950"/>
      <c r="AE135" s="950"/>
      <c r="AF135" s="950"/>
      <c r="AG135" s="950"/>
      <c r="AH135" s="950"/>
      <c r="AI135" s="950"/>
      <c r="AJ135" s="950"/>
      <c r="AK135" s="950"/>
      <c r="AL135" s="950"/>
      <c r="AM135" s="950"/>
      <c r="AN135" s="950"/>
      <c r="AO135" s="950"/>
      <c r="AP135" s="950"/>
      <c r="AQ135" s="950"/>
      <c r="AR135" s="950"/>
      <c r="AS135" s="950"/>
      <c r="AT135" s="950"/>
      <c r="AU135" s="950"/>
      <c r="AV135" s="950"/>
      <c r="AW135" s="950"/>
      <c r="AX135" s="950"/>
      <c r="AY135" s="950"/>
      <c r="AZ135" s="950"/>
      <c r="BA135" s="950"/>
      <c r="BB135" s="950"/>
      <c r="BC135" s="950"/>
      <c r="BD135" s="950"/>
      <c r="BE135" s="950"/>
      <c r="BF135" s="950"/>
      <c r="BG135" s="950"/>
      <c r="BH135" s="950"/>
      <c r="BI135" s="950"/>
      <c r="BJ135" s="950"/>
      <c r="BK135" s="950"/>
      <c r="BL135" s="950"/>
      <c r="BM135" s="950"/>
      <c r="BN135" s="950"/>
      <c r="BO135" s="950"/>
      <c r="BP135" s="950"/>
      <c r="BQ135" s="950"/>
      <c r="BR135" s="950"/>
      <c r="BS135" s="950"/>
      <c r="BT135" s="950"/>
      <c r="BU135" s="950"/>
      <c r="BV135" s="950"/>
      <c r="BW135" s="950"/>
      <c r="BX135" s="950"/>
      <c r="BY135" s="950"/>
      <c r="BZ135" s="950"/>
      <c r="CA135" s="950"/>
      <c r="CB135" s="950"/>
      <c r="CC135" s="950"/>
      <c r="CD135" s="950"/>
      <c r="CE135" s="950"/>
      <c r="CF135" s="950"/>
      <c r="CG135" s="950"/>
      <c r="CH135" s="950"/>
      <c r="CI135" s="950"/>
      <c r="CJ135" s="950"/>
      <c r="CK135" s="950"/>
      <c r="CL135" s="950"/>
      <c r="CM135" s="950"/>
      <c r="CN135" s="950"/>
      <c r="CO135" s="950"/>
      <c r="CP135" s="950"/>
      <c r="CQ135" s="950"/>
      <c r="CR135" s="950"/>
      <c r="CS135" s="950"/>
      <c r="CT135" s="950"/>
      <c r="CU135" s="950"/>
      <c r="CV135" s="950"/>
      <c r="CW135" s="950"/>
      <c r="CX135" s="950"/>
      <c r="CY135" s="950"/>
      <c r="CZ135" s="950"/>
      <c r="DA135" s="950"/>
      <c r="DB135" s="950"/>
      <c r="DC135" s="950"/>
      <c r="DD135" s="950"/>
      <c r="DE135" s="950"/>
      <c r="DF135" s="950"/>
      <c r="DG135" s="950"/>
      <c r="DH135" s="950"/>
      <c r="DI135" s="950"/>
      <c r="DJ135" s="950"/>
      <c r="DK135" s="950"/>
      <c r="DL135" s="950"/>
      <c r="DM135" s="950"/>
      <c r="DN135" s="950"/>
      <c r="DO135" s="950"/>
      <c r="DP135" s="950"/>
      <c r="DQ135" s="950"/>
      <c r="DR135" s="950"/>
      <c r="DS135" s="950"/>
      <c r="DT135" s="950"/>
      <c r="DU135" s="950"/>
      <c r="DV135" s="950"/>
      <c r="DW135" s="950"/>
      <c r="DX135" s="950"/>
      <c r="DY135" s="950"/>
      <c r="DZ135" s="950"/>
      <c r="EA135" s="950"/>
      <c r="EB135" s="950"/>
      <c r="EC135" s="950"/>
      <c r="ED135" s="950"/>
      <c r="EE135" s="950"/>
      <c r="EF135" s="950"/>
      <c r="EG135" s="950"/>
      <c r="EH135" s="950"/>
      <c r="EI135" s="950"/>
      <c r="EJ135" s="950"/>
      <c r="EK135" s="950"/>
      <c r="EL135" s="950"/>
      <c r="EM135" s="950"/>
      <c r="EN135" s="950"/>
      <c r="EO135" s="950"/>
      <c r="EP135" s="950"/>
      <c r="EQ135" s="950"/>
      <c r="ER135" s="950"/>
      <c r="ES135" s="950"/>
      <c r="ET135" s="950"/>
      <c r="EU135" s="950"/>
      <c r="EV135" s="950"/>
      <c r="EW135" s="950"/>
      <c r="EX135" s="950"/>
      <c r="EY135" s="950"/>
      <c r="EZ135" s="950"/>
      <c r="FA135" s="950"/>
      <c r="FB135" s="950"/>
      <c r="FC135" s="950"/>
      <c r="FD135" s="950"/>
      <c r="FE135" s="950"/>
      <c r="FF135" s="950"/>
      <c r="FG135" s="950"/>
      <c r="FH135" s="950"/>
      <c r="FI135" s="950"/>
      <c r="FJ135" s="950"/>
      <c r="FK135" s="950"/>
      <c r="FL135" s="950"/>
      <c r="FM135" s="950"/>
      <c r="FN135" s="950"/>
      <c r="FO135" s="950"/>
      <c r="FP135" s="950"/>
      <c r="FQ135" s="950"/>
      <c r="FR135" s="950"/>
      <c r="FS135" s="950"/>
      <c r="FT135" s="950"/>
      <c r="FU135" s="950"/>
      <c r="FV135" s="950"/>
      <c r="FW135" s="950"/>
      <c r="FX135" s="950"/>
      <c r="FY135" s="950"/>
      <c r="FZ135" s="950"/>
      <c r="GA135" s="950"/>
      <c r="GB135" s="950"/>
      <c r="GC135" s="950"/>
      <c r="GD135" s="950"/>
      <c r="GE135" s="950"/>
      <c r="GF135" s="950"/>
      <c r="GG135" s="950"/>
      <c r="GH135" s="950"/>
      <c r="GI135" s="950"/>
      <c r="GJ135" s="950"/>
      <c r="GK135" s="950"/>
      <c r="GL135" s="950"/>
      <c r="GM135" s="950"/>
      <c r="GN135" s="950"/>
      <c r="GO135" s="950"/>
      <c r="GP135" s="950"/>
      <c r="GQ135" s="950"/>
      <c r="GR135" s="950"/>
      <c r="GS135" s="950"/>
      <c r="GT135" s="950"/>
      <c r="GU135" s="950"/>
      <c r="GV135" s="950"/>
      <c r="GW135" s="950"/>
      <c r="GX135" s="950"/>
      <c r="GY135" s="950"/>
      <c r="GZ135" s="950"/>
      <c r="HA135" s="950"/>
      <c r="HB135" s="950"/>
      <c r="HC135" s="950"/>
      <c r="HD135" s="950"/>
      <c r="HE135" s="950"/>
      <c r="HF135" s="950"/>
      <c r="HG135" s="950"/>
      <c r="HH135" s="950"/>
      <c r="HI135" s="950"/>
      <c r="HJ135" s="950"/>
      <c r="HK135" s="950"/>
      <c r="HL135" s="950"/>
      <c r="HM135" s="950"/>
      <c r="HN135" s="950"/>
      <c r="HO135" s="950"/>
      <c r="HP135" s="950"/>
      <c r="HQ135" s="950"/>
      <c r="HR135" s="950"/>
      <c r="HS135" s="950"/>
      <c r="HT135" s="950"/>
      <c r="HU135" s="950"/>
      <c r="HV135" s="950"/>
      <c r="HW135" s="950"/>
      <c r="HX135" s="950"/>
      <c r="HY135" s="950"/>
      <c r="HZ135" s="950"/>
      <c r="IA135" s="950"/>
      <c r="IB135" s="950"/>
      <c r="IC135" s="950"/>
      <c r="ID135" s="950"/>
      <c r="IE135" s="950"/>
      <c r="IF135" s="950"/>
      <c r="IG135" s="950"/>
      <c r="IH135" s="950"/>
      <c r="II135" s="950"/>
      <c r="IJ135" s="950"/>
      <c r="IK135" s="950"/>
      <c r="IL135" s="950"/>
      <c r="IM135" s="950"/>
      <c r="IN135" s="950"/>
      <c r="IO135" s="950"/>
      <c r="IP135" s="950"/>
      <c r="IQ135" s="950"/>
      <c r="IR135" s="950"/>
      <c r="IS135" s="950"/>
      <c r="IT135" s="950"/>
      <c r="IU135" s="950"/>
      <c r="IV135" s="950"/>
    </row>
    <row r="136" spans="1:256" ht="37.5">
      <c r="A136" s="620">
        <v>1</v>
      </c>
      <c r="B136" s="525" t="s">
        <v>1232</v>
      </c>
      <c r="C136" s="78" t="s">
        <v>1206</v>
      </c>
      <c r="D136" s="620">
        <v>1.2</v>
      </c>
      <c r="E136" s="525" t="s">
        <v>1233</v>
      </c>
      <c r="F136" s="525" t="s">
        <v>1234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ht="37.5">
      <c r="A137" s="35">
        <v>2</v>
      </c>
      <c r="B137" s="44" t="s">
        <v>1235</v>
      </c>
      <c r="C137" s="34" t="s">
        <v>1200</v>
      </c>
      <c r="D137" s="35">
        <v>1.2</v>
      </c>
      <c r="E137" s="44" t="s">
        <v>1236</v>
      </c>
      <c r="F137" s="44" t="s">
        <v>338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ht="37.5">
      <c r="A138" s="35">
        <v>3</v>
      </c>
      <c r="B138" s="44" t="s">
        <v>1237</v>
      </c>
      <c r="C138" s="34" t="s">
        <v>1238</v>
      </c>
      <c r="D138" s="35">
        <v>2.4</v>
      </c>
      <c r="E138" s="44" t="s">
        <v>1239</v>
      </c>
      <c r="F138" s="445" t="s">
        <v>1240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ht="75">
      <c r="A139" s="35">
        <v>4</v>
      </c>
      <c r="B139" s="44" t="s">
        <v>1241</v>
      </c>
      <c r="C139" s="646" t="s">
        <v>1242</v>
      </c>
      <c r="D139" s="35">
        <v>2.2000000000000002</v>
      </c>
      <c r="E139" s="44" t="s">
        <v>1243</v>
      </c>
      <c r="F139" s="445" t="s">
        <v>1244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ht="37.5">
      <c r="A140" s="35">
        <v>5</v>
      </c>
      <c r="B140" s="44" t="s">
        <v>1245</v>
      </c>
      <c r="C140" s="34" t="s">
        <v>1246</v>
      </c>
      <c r="D140" s="35">
        <v>3.2</v>
      </c>
      <c r="E140" s="44" t="s">
        <v>1247</v>
      </c>
      <c r="F140" s="445" t="s">
        <v>1248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ht="37.5">
      <c r="A141" s="35">
        <v>6</v>
      </c>
      <c r="B141" s="44" t="s">
        <v>1249</v>
      </c>
      <c r="C141" s="34" t="s">
        <v>1250</v>
      </c>
      <c r="D141" s="35">
        <v>1.5</v>
      </c>
      <c r="E141" s="44" t="s">
        <v>1251</v>
      </c>
      <c r="F141" s="44" t="s">
        <v>1252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ht="57.75" customHeight="1">
      <c r="A142" s="35">
        <v>7</v>
      </c>
      <c r="B142" s="44" t="s">
        <v>1253</v>
      </c>
      <c r="C142" s="34" t="s">
        <v>1254</v>
      </c>
      <c r="D142" s="35">
        <v>1.2</v>
      </c>
      <c r="E142" s="44" t="s">
        <v>1255</v>
      </c>
      <c r="F142" s="44" t="s">
        <v>1256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</row>
    <row r="143" spans="1:256" ht="52.5" customHeight="1">
      <c r="A143" s="35">
        <v>8</v>
      </c>
      <c r="B143" s="44" t="s">
        <v>1257</v>
      </c>
      <c r="C143" s="34" t="s">
        <v>1258</v>
      </c>
      <c r="D143" s="35" t="s">
        <v>1259</v>
      </c>
      <c r="E143" s="44" t="s">
        <v>1260</v>
      </c>
      <c r="F143" s="656" t="s">
        <v>1261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s="12" customFormat="1" ht="75">
      <c r="A144" s="972" t="s">
        <v>161</v>
      </c>
      <c r="B144" s="971" t="s">
        <v>174</v>
      </c>
      <c r="C144" s="975" t="s">
        <v>151</v>
      </c>
      <c r="D144" s="942" t="s">
        <v>101</v>
      </c>
      <c r="E144" s="971" t="s">
        <v>108</v>
      </c>
      <c r="F144" s="942" t="s">
        <v>216</v>
      </c>
      <c r="G144" s="950"/>
      <c r="H144" s="950"/>
      <c r="I144" s="950"/>
      <c r="J144" s="950"/>
      <c r="K144" s="950"/>
      <c r="L144" s="950"/>
      <c r="M144" s="950"/>
      <c r="N144" s="950"/>
      <c r="O144" s="950"/>
      <c r="P144" s="950"/>
      <c r="Q144" s="950"/>
      <c r="R144" s="950"/>
      <c r="S144" s="950"/>
      <c r="T144" s="950"/>
      <c r="U144" s="950"/>
      <c r="V144" s="950"/>
      <c r="W144" s="950"/>
      <c r="X144" s="950"/>
      <c r="Y144" s="950"/>
      <c r="Z144" s="950"/>
      <c r="AA144" s="950"/>
      <c r="AB144" s="950"/>
      <c r="AC144" s="950"/>
      <c r="AD144" s="950"/>
      <c r="AE144" s="950"/>
      <c r="AF144" s="950"/>
      <c r="AG144" s="950"/>
      <c r="AH144" s="950"/>
      <c r="AI144" s="950"/>
      <c r="AJ144" s="950"/>
      <c r="AK144" s="950"/>
      <c r="AL144" s="950"/>
      <c r="AM144" s="950"/>
      <c r="AN144" s="950"/>
      <c r="AO144" s="950"/>
      <c r="AP144" s="950"/>
      <c r="AQ144" s="950"/>
      <c r="AR144" s="950"/>
      <c r="AS144" s="950"/>
      <c r="AT144" s="950"/>
      <c r="AU144" s="950"/>
      <c r="AV144" s="950"/>
      <c r="AW144" s="950"/>
      <c r="AX144" s="950"/>
      <c r="AY144" s="950"/>
      <c r="AZ144" s="950"/>
      <c r="BA144" s="950"/>
      <c r="BB144" s="950"/>
      <c r="BC144" s="950"/>
      <c r="BD144" s="950"/>
      <c r="BE144" s="950"/>
      <c r="BF144" s="950"/>
      <c r="BG144" s="950"/>
      <c r="BH144" s="950"/>
      <c r="BI144" s="950"/>
      <c r="BJ144" s="950"/>
      <c r="BK144" s="950"/>
      <c r="BL144" s="950"/>
      <c r="BM144" s="950"/>
      <c r="BN144" s="950"/>
      <c r="BO144" s="950"/>
      <c r="BP144" s="950"/>
      <c r="BQ144" s="950"/>
      <c r="BR144" s="950"/>
      <c r="BS144" s="950"/>
      <c r="BT144" s="950"/>
      <c r="BU144" s="950"/>
      <c r="BV144" s="950"/>
      <c r="BW144" s="950"/>
      <c r="BX144" s="950"/>
      <c r="BY144" s="950"/>
      <c r="BZ144" s="950"/>
      <c r="CA144" s="950"/>
      <c r="CB144" s="950"/>
      <c r="CC144" s="950"/>
      <c r="CD144" s="950"/>
      <c r="CE144" s="950"/>
      <c r="CF144" s="950"/>
      <c r="CG144" s="950"/>
      <c r="CH144" s="950"/>
      <c r="CI144" s="950"/>
      <c r="CJ144" s="950"/>
      <c r="CK144" s="950"/>
      <c r="CL144" s="950"/>
      <c r="CM144" s="950"/>
      <c r="CN144" s="950"/>
      <c r="CO144" s="950"/>
      <c r="CP144" s="950"/>
      <c r="CQ144" s="950"/>
      <c r="CR144" s="950"/>
      <c r="CS144" s="950"/>
      <c r="CT144" s="950"/>
      <c r="CU144" s="950"/>
      <c r="CV144" s="950"/>
      <c r="CW144" s="950"/>
      <c r="CX144" s="950"/>
      <c r="CY144" s="950"/>
      <c r="CZ144" s="950"/>
      <c r="DA144" s="950"/>
      <c r="DB144" s="950"/>
      <c r="DC144" s="950"/>
      <c r="DD144" s="950"/>
      <c r="DE144" s="950"/>
      <c r="DF144" s="950"/>
      <c r="DG144" s="950"/>
      <c r="DH144" s="950"/>
      <c r="DI144" s="950"/>
      <c r="DJ144" s="950"/>
      <c r="DK144" s="950"/>
      <c r="DL144" s="950"/>
      <c r="DM144" s="950"/>
      <c r="DN144" s="950"/>
      <c r="DO144" s="950"/>
      <c r="DP144" s="950"/>
      <c r="DQ144" s="950"/>
      <c r="DR144" s="950"/>
      <c r="DS144" s="950"/>
      <c r="DT144" s="950"/>
      <c r="DU144" s="950"/>
      <c r="DV144" s="950"/>
      <c r="DW144" s="950"/>
      <c r="DX144" s="950"/>
      <c r="DY144" s="950"/>
      <c r="DZ144" s="950"/>
      <c r="EA144" s="950"/>
      <c r="EB144" s="950"/>
      <c r="EC144" s="950"/>
      <c r="ED144" s="950"/>
      <c r="EE144" s="950"/>
      <c r="EF144" s="950"/>
      <c r="EG144" s="950"/>
      <c r="EH144" s="950"/>
      <c r="EI144" s="950"/>
      <c r="EJ144" s="950"/>
      <c r="EK144" s="950"/>
      <c r="EL144" s="950"/>
      <c r="EM144" s="950"/>
      <c r="EN144" s="950"/>
      <c r="EO144" s="950"/>
      <c r="EP144" s="950"/>
      <c r="EQ144" s="950"/>
      <c r="ER144" s="950"/>
      <c r="ES144" s="950"/>
      <c r="ET144" s="950"/>
      <c r="EU144" s="950"/>
      <c r="EV144" s="950"/>
      <c r="EW144" s="950"/>
      <c r="EX144" s="950"/>
      <c r="EY144" s="950"/>
      <c r="EZ144" s="950"/>
      <c r="FA144" s="950"/>
      <c r="FB144" s="950"/>
      <c r="FC144" s="950"/>
      <c r="FD144" s="950"/>
      <c r="FE144" s="950"/>
      <c r="FF144" s="950"/>
      <c r="FG144" s="950"/>
      <c r="FH144" s="950"/>
      <c r="FI144" s="950"/>
      <c r="FJ144" s="950"/>
      <c r="FK144" s="950"/>
      <c r="FL144" s="950"/>
      <c r="FM144" s="950"/>
      <c r="FN144" s="950"/>
      <c r="FO144" s="950"/>
      <c r="FP144" s="950"/>
      <c r="FQ144" s="950"/>
      <c r="FR144" s="950"/>
      <c r="FS144" s="950"/>
      <c r="FT144" s="950"/>
      <c r="FU144" s="950"/>
      <c r="FV144" s="950"/>
      <c r="FW144" s="950"/>
      <c r="FX144" s="950"/>
      <c r="FY144" s="950"/>
      <c r="FZ144" s="950"/>
      <c r="GA144" s="950"/>
      <c r="GB144" s="950"/>
      <c r="GC144" s="950"/>
      <c r="GD144" s="950"/>
      <c r="GE144" s="950"/>
      <c r="GF144" s="950"/>
      <c r="GG144" s="950"/>
      <c r="GH144" s="950"/>
      <c r="GI144" s="950"/>
      <c r="GJ144" s="950"/>
      <c r="GK144" s="950"/>
      <c r="GL144" s="950"/>
      <c r="GM144" s="950"/>
      <c r="GN144" s="950"/>
      <c r="GO144" s="950"/>
      <c r="GP144" s="950"/>
      <c r="GQ144" s="950"/>
      <c r="GR144" s="950"/>
      <c r="GS144" s="950"/>
      <c r="GT144" s="950"/>
      <c r="GU144" s="950"/>
      <c r="GV144" s="950"/>
      <c r="GW144" s="950"/>
      <c r="GX144" s="950"/>
      <c r="GY144" s="950"/>
      <c r="GZ144" s="950"/>
      <c r="HA144" s="950"/>
      <c r="HB144" s="950"/>
      <c r="HC144" s="950"/>
      <c r="HD144" s="950"/>
      <c r="HE144" s="950"/>
      <c r="HF144" s="950"/>
      <c r="HG144" s="950"/>
      <c r="HH144" s="950"/>
      <c r="HI144" s="950"/>
      <c r="HJ144" s="950"/>
      <c r="HK144" s="950"/>
      <c r="HL144" s="950"/>
      <c r="HM144" s="950"/>
      <c r="HN144" s="950"/>
      <c r="HO144" s="950"/>
      <c r="HP144" s="950"/>
      <c r="HQ144" s="950"/>
      <c r="HR144" s="950"/>
      <c r="HS144" s="950"/>
      <c r="HT144" s="950"/>
      <c r="HU144" s="950"/>
      <c r="HV144" s="950"/>
      <c r="HW144" s="950"/>
      <c r="HX144" s="950"/>
      <c r="HY144" s="950"/>
      <c r="HZ144" s="950"/>
      <c r="IA144" s="950"/>
      <c r="IB144" s="950"/>
      <c r="IC144" s="950"/>
      <c r="ID144" s="950"/>
      <c r="IE144" s="950"/>
      <c r="IF144" s="950"/>
      <c r="IG144" s="950"/>
      <c r="IH144" s="950"/>
      <c r="II144" s="950"/>
      <c r="IJ144" s="950"/>
      <c r="IK144" s="950"/>
      <c r="IL144" s="950"/>
      <c r="IM144" s="950"/>
      <c r="IN144" s="950"/>
      <c r="IO144" s="950"/>
      <c r="IP144" s="950"/>
      <c r="IQ144" s="950"/>
      <c r="IR144" s="950"/>
      <c r="IS144" s="950"/>
      <c r="IT144" s="950"/>
      <c r="IU144" s="950"/>
      <c r="IV144" s="950"/>
    </row>
    <row r="145" spans="1:256" ht="42.75" customHeight="1">
      <c r="A145" s="35">
        <v>9</v>
      </c>
      <c r="B145" s="44" t="s">
        <v>1262</v>
      </c>
      <c r="C145" s="34" t="s">
        <v>1221</v>
      </c>
      <c r="D145" s="35" t="s">
        <v>1263</v>
      </c>
      <c r="E145" s="44" t="s">
        <v>179</v>
      </c>
      <c r="F145" s="657">
        <v>19391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ht="37.5">
      <c r="A146" s="969">
        <v>10</v>
      </c>
      <c r="B146" s="966" t="s">
        <v>1264</v>
      </c>
      <c r="C146" s="965" t="s">
        <v>1265</v>
      </c>
      <c r="D146" s="969">
        <v>1.2</v>
      </c>
      <c r="E146" s="966" t="s">
        <v>1266</v>
      </c>
      <c r="F146" s="966" t="s">
        <v>1267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ht="37.5">
      <c r="A147" s="964">
        <v>11</v>
      </c>
      <c r="B147" s="44" t="s">
        <v>1268</v>
      </c>
      <c r="C147" s="963" t="s">
        <v>1269</v>
      </c>
      <c r="D147" s="964">
        <v>1.2</v>
      </c>
      <c r="E147" s="44" t="s">
        <v>1270</v>
      </c>
      <c r="F147" s="44" t="s">
        <v>1267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ht="37.5">
      <c r="A148" s="35">
        <v>12</v>
      </c>
      <c r="B148" s="44" t="s">
        <v>1271</v>
      </c>
      <c r="C148" s="34" t="s">
        <v>1272</v>
      </c>
      <c r="D148" s="35">
        <v>1.2</v>
      </c>
      <c r="E148" s="44" t="s">
        <v>1273</v>
      </c>
      <c r="F148" s="44" t="s">
        <v>1274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</row>
    <row r="149" spans="1:256" ht="37.5">
      <c r="A149" s="35">
        <v>13</v>
      </c>
      <c r="B149" s="44" t="s">
        <v>1275</v>
      </c>
      <c r="C149" s="34" t="s">
        <v>1272</v>
      </c>
      <c r="D149" s="35">
        <v>1.2</v>
      </c>
      <c r="E149" s="44" t="s">
        <v>1276</v>
      </c>
      <c r="F149" s="44" t="s">
        <v>1277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ht="37.5">
      <c r="A150" s="35">
        <v>14</v>
      </c>
      <c r="B150" s="44" t="s">
        <v>1278</v>
      </c>
      <c r="C150" s="34" t="s">
        <v>1272</v>
      </c>
      <c r="D150" s="35">
        <v>1.2</v>
      </c>
      <c r="E150" s="44" t="s">
        <v>1279</v>
      </c>
      <c r="F150" s="44" t="s">
        <v>1280</v>
      </c>
    </row>
    <row r="151" spans="1:256" ht="56.25">
      <c r="A151" s="35">
        <v>15</v>
      </c>
      <c r="B151" s="44" t="s">
        <v>1281</v>
      </c>
      <c r="C151" s="34" t="s">
        <v>1282</v>
      </c>
      <c r="D151" s="35">
        <v>2.4</v>
      </c>
      <c r="E151" s="44" t="s">
        <v>1283</v>
      </c>
      <c r="F151" s="658">
        <v>40112</v>
      </c>
    </row>
    <row r="152" spans="1:256" ht="93" customHeight="1">
      <c r="A152" s="35">
        <v>16</v>
      </c>
      <c r="B152" s="44" t="s">
        <v>1284</v>
      </c>
      <c r="C152" s="34" t="s">
        <v>1303</v>
      </c>
      <c r="D152" s="35">
        <v>2.4</v>
      </c>
      <c r="E152" s="44" t="s">
        <v>1285</v>
      </c>
      <c r="F152" s="658">
        <v>40061</v>
      </c>
    </row>
    <row r="153" spans="1:256" ht="90.75" customHeight="1">
      <c r="A153" s="964">
        <v>17</v>
      </c>
      <c r="B153" s="44" t="s">
        <v>1286</v>
      </c>
      <c r="C153" s="963" t="s">
        <v>1303</v>
      </c>
      <c r="D153" s="964">
        <v>2.4</v>
      </c>
      <c r="E153" s="44" t="s">
        <v>1287</v>
      </c>
      <c r="F153" s="658">
        <v>40045</v>
      </c>
    </row>
    <row r="154" spans="1:256" s="12" customFormat="1" ht="75">
      <c r="A154" s="880" t="s">
        <v>161</v>
      </c>
      <c r="B154" s="879" t="s">
        <v>174</v>
      </c>
      <c r="C154" s="882" t="s">
        <v>151</v>
      </c>
      <c r="D154" s="942" t="s">
        <v>101</v>
      </c>
      <c r="E154" s="879" t="s">
        <v>108</v>
      </c>
      <c r="F154" s="942" t="s">
        <v>216</v>
      </c>
      <c r="G154" s="950"/>
      <c r="H154" s="950"/>
      <c r="I154" s="950"/>
      <c r="J154" s="950"/>
      <c r="K154" s="950"/>
      <c r="L154" s="950"/>
      <c r="M154" s="950"/>
      <c r="N154" s="950"/>
      <c r="O154" s="950"/>
      <c r="P154" s="950"/>
      <c r="Q154" s="950"/>
      <c r="R154" s="950"/>
      <c r="S154" s="950"/>
      <c r="T154" s="950"/>
      <c r="U154" s="950"/>
      <c r="V154" s="950"/>
      <c r="W154" s="950"/>
      <c r="X154" s="950"/>
      <c r="Y154" s="950"/>
      <c r="Z154" s="950"/>
      <c r="AA154" s="950"/>
      <c r="AB154" s="950"/>
      <c r="AC154" s="950"/>
      <c r="AD154" s="950"/>
      <c r="AE154" s="950"/>
      <c r="AF154" s="950"/>
      <c r="AG154" s="950"/>
      <c r="AH154" s="950"/>
      <c r="AI154" s="950"/>
      <c r="AJ154" s="950"/>
      <c r="AK154" s="950"/>
      <c r="AL154" s="950"/>
      <c r="AM154" s="950"/>
      <c r="AN154" s="950"/>
      <c r="AO154" s="950"/>
      <c r="AP154" s="950"/>
      <c r="AQ154" s="950"/>
      <c r="AR154" s="950"/>
      <c r="AS154" s="950"/>
      <c r="AT154" s="950"/>
      <c r="AU154" s="950"/>
      <c r="AV154" s="950"/>
      <c r="AW154" s="950"/>
      <c r="AX154" s="950"/>
      <c r="AY154" s="950"/>
      <c r="AZ154" s="950"/>
      <c r="BA154" s="950"/>
      <c r="BB154" s="950"/>
      <c r="BC154" s="950"/>
      <c r="BD154" s="950"/>
      <c r="BE154" s="950"/>
      <c r="BF154" s="950"/>
      <c r="BG154" s="950"/>
      <c r="BH154" s="950"/>
      <c r="BI154" s="950"/>
      <c r="BJ154" s="950"/>
      <c r="BK154" s="950"/>
      <c r="BL154" s="950"/>
      <c r="BM154" s="950"/>
      <c r="BN154" s="950"/>
      <c r="BO154" s="950"/>
      <c r="BP154" s="950"/>
      <c r="BQ154" s="950"/>
      <c r="BR154" s="950"/>
      <c r="BS154" s="950"/>
      <c r="BT154" s="950"/>
      <c r="BU154" s="950"/>
      <c r="BV154" s="950"/>
      <c r="BW154" s="950"/>
      <c r="BX154" s="950"/>
      <c r="BY154" s="950"/>
      <c r="BZ154" s="950"/>
      <c r="CA154" s="950"/>
      <c r="CB154" s="950"/>
      <c r="CC154" s="950"/>
      <c r="CD154" s="950"/>
      <c r="CE154" s="950"/>
      <c r="CF154" s="950"/>
      <c r="CG154" s="950"/>
      <c r="CH154" s="950"/>
      <c r="CI154" s="950"/>
      <c r="CJ154" s="950"/>
      <c r="CK154" s="950"/>
      <c r="CL154" s="950"/>
      <c r="CM154" s="950"/>
      <c r="CN154" s="950"/>
      <c r="CO154" s="950"/>
      <c r="CP154" s="950"/>
      <c r="CQ154" s="950"/>
      <c r="CR154" s="950"/>
      <c r="CS154" s="950"/>
      <c r="CT154" s="950"/>
      <c r="CU154" s="950"/>
      <c r="CV154" s="950"/>
      <c r="CW154" s="950"/>
      <c r="CX154" s="950"/>
      <c r="CY154" s="950"/>
      <c r="CZ154" s="950"/>
      <c r="DA154" s="950"/>
      <c r="DB154" s="950"/>
      <c r="DC154" s="950"/>
      <c r="DD154" s="950"/>
      <c r="DE154" s="950"/>
      <c r="DF154" s="950"/>
      <c r="DG154" s="950"/>
      <c r="DH154" s="950"/>
      <c r="DI154" s="950"/>
      <c r="DJ154" s="950"/>
      <c r="DK154" s="950"/>
      <c r="DL154" s="950"/>
      <c r="DM154" s="950"/>
      <c r="DN154" s="950"/>
      <c r="DO154" s="950"/>
      <c r="DP154" s="950"/>
      <c r="DQ154" s="950"/>
      <c r="DR154" s="950"/>
      <c r="DS154" s="950"/>
      <c r="DT154" s="950"/>
      <c r="DU154" s="950"/>
      <c r="DV154" s="950"/>
      <c r="DW154" s="950"/>
      <c r="DX154" s="950"/>
      <c r="DY154" s="950"/>
      <c r="DZ154" s="950"/>
      <c r="EA154" s="950"/>
      <c r="EB154" s="950"/>
      <c r="EC154" s="950"/>
      <c r="ED154" s="950"/>
      <c r="EE154" s="950"/>
      <c r="EF154" s="950"/>
      <c r="EG154" s="950"/>
      <c r="EH154" s="950"/>
      <c r="EI154" s="950"/>
      <c r="EJ154" s="950"/>
      <c r="EK154" s="950"/>
      <c r="EL154" s="950"/>
      <c r="EM154" s="950"/>
      <c r="EN154" s="950"/>
      <c r="EO154" s="950"/>
      <c r="EP154" s="950"/>
      <c r="EQ154" s="950"/>
      <c r="ER154" s="950"/>
      <c r="ES154" s="950"/>
      <c r="ET154" s="950"/>
      <c r="EU154" s="950"/>
      <c r="EV154" s="950"/>
      <c r="EW154" s="950"/>
      <c r="EX154" s="950"/>
      <c r="EY154" s="950"/>
      <c r="EZ154" s="950"/>
      <c r="FA154" s="950"/>
      <c r="FB154" s="950"/>
      <c r="FC154" s="950"/>
      <c r="FD154" s="950"/>
      <c r="FE154" s="950"/>
      <c r="FF154" s="950"/>
      <c r="FG154" s="950"/>
      <c r="FH154" s="950"/>
      <c r="FI154" s="950"/>
      <c r="FJ154" s="950"/>
      <c r="FK154" s="950"/>
      <c r="FL154" s="950"/>
      <c r="FM154" s="950"/>
      <c r="FN154" s="950"/>
      <c r="FO154" s="950"/>
      <c r="FP154" s="950"/>
      <c r="FQ154" s="950"/>
      <c r="FR154" s="950"/>
      <c r="FS154" s="950"/>
      <c r="FT154" s="950"/>
      <c r="FU154" s="950"/>
      <c r="FV154" s="950"/>
      <c r="FW154" s="950"/>
      <c r="FX154" s="950"/>
      <c r="FY154" s="950"/>
      <c r="FZ154" s="950"/>
      <c r="GA154" s="950"/>
      <c r="GB154" s="950"/>
      <c r="GC154" s="950"/>
      <c r="GD154" s="950"/>
      <c r="GE154" s="950"/>
      <c r="GF154" s="950"/>
      <c r="GG154" s="950"/>
      <c r="GH154" s="950"/>
      <c r="GI154" s="950"/>
      <c r="GJ154" s="950"/>
      <c r="GK154" s="950"/>
      <c r="GL154" s="950"/>
      <c r="GM154" s="950"/>
      <c r="GN154" s="950"/>
      <c r="GO154" s="950"/>
      <c r="GP154" s="950"/>
      <c r="GQ154" s="950"/>
      <c r="GR154" s="950"/>
      <c r="GS154" s="950"/>
      <c r="GT154" s="950"/>
      <c r="GU154" s="950"/>
      <c r="GV154" s="950"/>
      <c r="GW154" s="950"/>
      <c r="GX154" s="950"/>
      <c r="GY154" s="950"/>
      <c r="GZ154" s="950"/>
      <c r="HA154" s="950"/>
      <c r="HB154" s="950"/>
      <c r="HC154" s="950"/>
      <c r="HD154" s="950"/>
      <c r="HE154" s="950"/>
      <c r="HF154" s="950"/>
      <c r="HG154" s="950"/>
      <c r="HH154" s="950"/>
      <c r="HI154" s="950"/>
      <c r="HJ154" s="950"/>
      <c r="HK154" s="950"/>
      <c r="HL154" s="950"/>
      <c r="HM154" s="950"/>
      <c r="HN154" s="950"/>
      <c r="HO154" s="950"/>
      <c r="HP154" s="950"/>
      <c r="HQ154" s="950"/>
      <c r="HR154" s="950"/>
      <c r="HS154" s="950"/>
      <c r="HT154" s="950"/>
      <c r="HU154" s="950"/>
      <c r="HV154" s="950"/>
      <c r="HW154" s="950"/>
      <c r="HX154" s="950"/>
      <c r="HY154" s="950"/>
      <c r="HZ154" s="950"/>
      <c r="IA154" s="950"/>
      <c r="IB154" s="950"/>
      <c r="IC154" s="950"/>
      <c r="ID154" s="950"/>
      <c r="IE154" s="950"/>
      <c r="IF154" s="950"/>
      <c r="IG154" s="950"/>
      <c r="IH154" s="950"/>
      <c r="II154" s="950"/>
      <c r="IJ154" s="950"/>
      <c r="IK154" s="950"/>
      <c r="IL154" s="950"/>
      <c r="IM154" s="950"/>
      <c r="IN154" s="950"/>
      <c r="IO154" s="950"/>
      <c r="IP154" s="950"/>
      <c r="IQ154" s="950"/>
      <c r="IR154" s="950"/>
      <c r="IS154" s="950"/>
      <c r="IT154" s="950"/>
      <c r="IU154" s="950"/>
      <c r="IV154" s="950"/>
    </row>
    <row r="155" spans="1:256" ht="75">
      <c r="A155" s="35">
        <v>18</v>
      </c>
      <c r="B155" s="44" t="s">
        <v>1288</v>
      </c>
      <c r="C155" s="34" t="s">
        <v>1282</v>
      </c>
      <c r="D155" s="35">
        <v>2.2000000000000002</v>
      </c>
      <c r="E155" s="44" t="s">
        <v>1289</v>
      </c>
      <c r="F155" s="658">
        <v>39994</v>
      </c>
    </row>
    <row r="156" spans="1:256" ht="37.5">
      <c r="A156" s="35">
        <v>19</v>
      </c>
      <c r="B156" s="44" t="s">
        <v>1290</v>
      </c>
      <c r="C156" s="34" t="s">
        <v>1282</v>
      </c>
      <c r="D156" s="35">
        <v>3.2</v>
      </c>
      <c r="E156" s="44" t="s">
        <v>1291</v>
      </c>
      <c r="F156" s="168">
        <v>19443</v>
      </c>
    </row>
    <row r="157" spans="1:256" ht="56.25">
      <c r="A157" s="41">
        <v>20</v>
      </c>
      <c r="B157" s="43" t="s">
        <v>1292</v>
      </c>
      <c r="C157" s="840" t="s">
        <v>1293</v>
      </c>
      <c r="D157" s="41">
        <v>1.1000000000000001</v>
      </c>
      <c r="E157" s="43" t="s">
        <v>1294</v>
      </c>
      <c r="F157" s="43" t="s">
        <v>1295</v>
      </c>
    </row>
    <row r="158" spans="1:256" ht="37.5">
      <c r="A158" s="35">
        <v>21</v>
      </c>
      <c r="B158" s="44" t="s">
        <v>1296</v>
      </c>
      <c r="C158" s="646" t="s">
        <v>1297</v>
      </c>
      <c r="D158" s="35">
        <v>1.1000000000000001</v>
      </c>
      <c r="E158" s="44" t="s">
        <v>1298</v>
      </c>
      <c r="F158" s="44" t="s">
        <v>1299</v>
      </c>
    </row>
    <row r="159" spans="1:256" ht="56.25">
      <c r="A159" s="731">
        <v>22</v>
      </c>
      <c r="B159" s="532" t="s">
        <v>1300</v>
      </c>
      <c r="C159" s="655" t="s">
        <v>1297</v>
      </c>
      <c r="D159" s="621">
        <v>1.1000000000000001</v>
      </c>
      <c r="E159" s="532" t="s">
        <v>1301</v>
      </c>
      <c r="F159" s="532" t="s">
        <v>1302</v>
      </c>
    </row>
    <row r="160" spans="1:256">
      <c r="A160" s="86"/>
      <c r="B160" s="85"/>
      <c r="C160" s="85"/>
      <c r="D160" s="86"/>
      <c r="E160" s="85"/>
      <c r="F160" s="318"/>
    </row>
    <row r="161" spans="1:6" ht="23.25">
      <c r="A161" s="211" t="s">
        <v>73</v>
      </c>
      <c r="B161" s="215"/>
      <c r="C161" s="215"/>
      <c r="D161" s="211"/>
      <c r="E161" s="211"/>
      <c r="F161" s="211"/>
    </row>
    <row r="162" spans="1:6" ht="56.25">
      <c r="A162" s="18" t="s">
        <v>161</v>
      </c>
      <c r="B162" s="87" t="s">
        <v>174</v>
      </c>
      <c r="C162" s="30" t="s">
        <v>151</v>
      </c>
      <c r="D162" s="88" t="s">
        <v>101</v>
      </c>
      <c r="E162" s="87" t="s">
        <v>108</v>
      </c>
      <c r="F162" s="88" t="s">
        <v>216</v>
      </c>
    </row>
    <row r="163" spans="1:6" ht="39" customHeight="1">
      <c r="A163" s="927">
        <v>1</v>
      </c>
      <c r="B163" s="926" t="s">
        <v>2107</v>
      </c>
      <c r="C163" s="982" t="s">
        <v>2106</v>
      </c>
      <c r="D163" s="160">
        <v>1.2</v>
      </c>
      <c r="E163" s="926" t="s">
        <v>2108</v>
      </c>
      <c r="F163" s="983" t="s">
        <v>2109</v>
      </c>
    </row>
    <row r="164" spans="1:6" ht="93.75">
      <c r="A164" s="927">
        <v>2</v>
      </c>
      <c r="B164" s="926" t="s">
        <v>2112</v>
      </c>
      <c r="C164" s="926" t="s">
        <v>2113</v>
      </c>
      <c r="D164" s="160">
        <v>2.2000000000000002</v>
      </c>
      <c r="E164" s="926" t="s">
        <v>2114</v>
      </c>
      <c r="F164" s="984" t="s">
        <v>2126</v>
      </c>
    </row>
    <row r="165" spans="1:6" ht="150">
      <c r="A165" s="927">
        <v>3</v>
      </c>
      <c r="B165" s="44" t="s">
        <v>2115</v>
      </c>
      <c r="C165" s="45" t="s">
        <v>2116</v>
      </c>
      <c r="D165" s="927">
        <v>2.2000000000000002</v>
      </c>
      <c r="E165" s="44" t="s">
        <v>2117</v>
      </c>
      <c r="F165" s="44" t="s">
        <v>2118</v>
      </c>
    </row>
    <row r="166" spans="1:6" ht="112.5">
      <c r="A166" s="927">
        <v>4</v>
      </c>
      <c r="B166" s="44" t="s">
        <v>2119</v>
      </c>
      <c r="C166" s="45" t="s">
        <v>2120</v>
      </c>
      <c r="D166" s="927">
        <v>1.3</v>
      </c>
      <c r="E166" s="44" t="s">
        <v>2121</v>
      </c>
      <c r="F166" s="985">
        <v>238541</v>
      </c>
    </row>
    <row r="167" spans="1:6" ht="75">
      <c r="A167" s="399">
        <v>5</v>
      </c>
      <c r="B167" s="46" t="s">
        <v>2122</v>
      </c>
      <c r="C167" s="396" t="s">
        <v>2123</v>
      </c>
      <c r="D167" s="37">
        <v>2.2000000000000002</v>
      </c>
      <c r="E167" s="46" t="s">
        <v>2124</v>
      </c>
      <c r="F167" s="385" t="s">
        <v>2125</v>
      </c>
    </row>
    <row r="168" spans="1:6">
      <c r="A168" s="986"/>
      <c r="B168" s="29"/>
      <c r="C168" s="29"/>
      <c r="D168" s="86"/>
      <c r="E168" s="85"/>
      <c r="F168" s="134"/>
    </row>
    <row r="169" spans="1:6">
      <c r="A169" s="5" t="s">
        <v>180</v>
      </c>
    </row>
    <row r="170" spans="1:6">
      <c r="A170" s="5" t="s">
        <v>184</v>
      </c>
    </row>
    <row r="171" spans="1:6">
      <c r="A171" s="9" t="s">
        <v>115</v>
      </c>
      <c r="B171" s="13"/>
      <c r="C171" s="13"/>
      <c r="D171" s="9"/>
      <c r="E171" s="9"/>
      <c r="F171" s="9"/>
    </row>
    <row r="172" spans="1:6">
      <c r="A172" s="9" t="s">
        <v>215</v>
      </c>
      <c r="B172" s="13"/>
      <c r="C172" s="13"/>
      <c r="D172" s="9"/>
      <c r="E172" s="9"/>
      <c r="F172" s="9"/>
    </row>
    <row r="173" spans="1:6">
      <c r="A173" s="5" t="s">
        <v>103</v>
      </c>
    </row>
    <row r="174" spans="1:6">
      <c r="A174" s="26" t="s">
        <v>152</v>
      </c>
      <c r="B174" s="26"/>
      <c r="C174" s="26" t="s">
        <v>153</v>
      </c>
      <c r="D174" s="26" t="s">
        <v>154</v>
      </c>
      <c r="E174" s="26"/>
      <c r="F174" s="26"/>
    </row>
    <row r="175" spans="1:6">
      <c r="A175" s="5" t="s">
        <v>187</v>
      </c>
      <c r="C175" s="5" t="s">
        <v>194</v>
      </c>
      <c r="D175" s="5" t="s">
        <v>209</v>
      </c>
    </row>
    <row r="176" spans="1:6">
      <c r="A176" s="5" t="s">
        <v>188</v>
      </c>
      <c r="C176" s="5" t="s">
        <v>195</v>
      </c>
      <c r="D176" s="5" t="s">
        <v>210</v>
      </c>
    </row>
    <row r="177" spans="1:6">
      <c r="A177" s="5" t="s">
        <v>189</v>
      </c>
      <c r="C177" s="5" t="s">
        <v>196</v>
      </c>
    </row>
    <row r="178" spans="1:6">
      <c r="A178" s="5" t="s">
        <v>190</v>
      </c>
      <c r="C178" s="5" t="s">
        <v>197</v>
      </c>
    </row>
    <row r="179" spans="1:6">
      <c r="A179" s="5" t="s">
        <v>191</v>
      </c>
      <c r="C179" s="5" t="s">
        <v>198</v>
      </c>
    </row>
    <row r="180" spans="1:6">
      <c r="A180" s="5" t="s">
        <v>192</v>
      </c>
      <c r="C180" s="5" t="s">
        <v>199</v>
      </c>
    </row>
    <row r="181" spans="1:6">
      <c r="A181" s="5" t="s">
        <v>193</v>
      </c>
      <c r="C181" s="5" t="s">
        <v>200</v>
      </c>
    </row>
    <row r="182" spans="1:6">
      <c r="A182" s="5" t="s">
        <v>211</v>
      </c>
      <c r="C182" s="5" t="s">
        <v>213</v>
      </c>
    </row>
    <row r="183" spans="1:6">
      <c r="B183" s="5" t="s">
        <v>212</v>
      </c>
      <c r="C183" s="5" t="s">
        <v>214</v>
      </c>
    </row>
    <row r="184" spans="1:6">
      <c r="A184" s="8" t="s">
        <v>109</v>
      </c>
      <c r="B184" s="8"/>
    </row>
    <row r="185" spans="1:6">
      <c r="A185" s="5" t="s">
        <v>110</v>
      </c>
    </row>
    <row r="186" spans="1:6">
      <c r="A186" s="86"/>
      <c r="B186" s="29"/>
      <c r="C186" s="29"/>
      <c r="D186" s="86"/>
      <c r="E186" s="85"/>
      <c r="F186" s="134"/>
    </row>
    <row r="187" spans="1:6" ht="26.25">
      <c r="A187" s="242" t="s">
        <v>203</v>
      </c>
      <c r="B187" s="243"/>
      <c r="C187" s="243"/>
      <c r="D187" s="244"/>
      <c r="E187" s="245"/>
      <c r="F187" s="246"/>
    </row>
    <row r="188" spans="1:6" ht="26.25">
      <c r="A188" s="1273" t="s">
        <v>30</v>
      </c>
      <c r="B188" s="1273"/>
      <c r="C188" s="1273"/>
      <c r="D188" s="1273"/>
      <c r="E188" s="238">
        <f>A20+A25+A31+A43+A50+A55+A63+A69+A82+A106+A132+A159+A167</f>
        <v>113</v>
      </c>
      <c r="F188" s="319" t="s">
        <v>63</v>
      </c>
    </row>
    <row r="189" spans="1:6">
      <c r="A189" s="85"/>
      <c r="B189" s="85"/>
      <c r="C189" s="85"/>
      <c r="D189" s="86"/>
      <c r="E189" s="85"/>
      <c r="F189" s="85"/>
    </row>
    <row r="193" spans="2:2">
      <c r="B193" s="12"/>
    </row>
    <row r="194" spans="2:2">
      <c r="B194" s="14"/>
    </row>
  </sheetData>
  <mergeCells count="3">
    <mergeCell ref="A188:D188"/>
    <mergeCell ref="A59:F59"/>
    <mergeCell ref="A62:F62"/>
  </mergeCells>
  <phoneticPr fontId="4" type="noConversion"/>
  <hyperlinks>
    <hyperlink ref="F29" r:id="rId1"/>
  </hyperlinks>
  <pageMargins left="0.74803149606299213" right="0.55118110236220474" top="0.59055118110236227" bottom="0.39370078740157483" header="0.31496062992125984" footer="0.31496062992125984"/>
  <pageSetup paperSize="9" scale="92" orientation="landscape" horizontalDpi="4294967293" verticalDpi="4294967293" r:id="rId2"/>
  <headerFooter alignWithMargins="0">
    <oddFooter>&amp;C&amp;"Browallia New,Regular"&amp;14ภาคผนวก ตัวบ่งชี้ 4.4&amp;R&amp;"Browallia New,Regular"&amp;14&amp;P</oddFooter>
  </headerFooter>
  <rowBreaks count="17" manualBreakCount="17">
    <brk id="12" max="16383" man="1"/>
    <brk id="21" max="16383" man="1"/>
    <brk id="26" max="16383" man="1"/>
    <brk id="32" max="16383" man="1"/>
    <brk id="44" max="16383" man="1"/>
    <brk id="51" max="16383" man="1"/>
    <brk id="56" max="16383" man="1"/>
    <brk id="64" max="16383" man="1"/>
    <brk id="70" max="16383" man="1"/>
    <brk id="84" max="16383" man="1"/>
    <brk id="99" max="5" man="1"/>
    <brk id="107" max="16383" man="1"/>
    <brk id="117" max="16383" man="1"/>
    <brk id="126" max="16383" man="1"/>
    <brk id="133" max="16383" man="1"/>
    <brk id="143" max="16383" man="1"/>
    <brk id="1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412"/>
  <sheetViews>
    <sheetView view="pageBreakPreview" zoomScale="90" zoomScaleNormal="100" zoomScaleSheetLayoutView="90" workbookViewId="0">
      <selection sqref="A1:F1"/>
    </sheetView>
  </sheetViews>
  <sheetFormatPr defaultRowHeight="18.75"/>
  <cols>
    <col min="1" max="1" width="5.7109375" style="5" customWidth="1"/>
    <col min="2" max="2" width="36.42578125" style="5" customWidth="1"/>
    <col min="3" max="3" width="11.85546875" style="5" customWidth="1"/>
    <col min="4" max="4" width="30.5703125" style="5" customWidth="1"/>
    <col min="5" max="5" width="34.5703125" style="8" customWidth="1"/>
    <col min="6" max="6" width="15.140625" style="5" customWidth="1"/>
    <col min="7" max="16384" width="9.140625" style="5"/>
  </cols>
  <sheetData>
    <row r="1" spans="1:6" s="173" customFormat="1" ht="51.75" customHeight="1">
      <c r="A1" s="1276" t="s">
        <v>483</v>
      </c>
      <c r="B1" s="1276"/>
      <c r="C1" s="1276"/>
      <c r="D1" s="1276"/>
      <c r="E1" s="1276"/>
      <c r="F1" s="1276"/>
    </row>
    <row r="2" spans="1:6">
      <c r="A2" s="97"/>
      <c r="B2" s="97"/>
      <c r="C2" s="97"/>
      <c r="D2" s="97"/>
      <c r="E2" s="97"/>
      <c r="F2" s="97"/>
    </row>
    <row r="3" spans="1:6" s="161" customFormat="1" ht="23.25">
      <c r="A3" s="864" t="s">
        <v>117</v>
      </c>
      <c r="B3" s="215"/>
      <c r="C3" s="215"/>
      <c r="D3" s="211"/>
      <c r="E3" s="211"/>
      <c r="F3" s="211"/>
    </row>
    <row r="4" spans="1:6" s="12" customFormat="1" ht="53.25" customHeight="1">
      <c r="A4" s="863" t="s">
        <v>161</v>
      </c>
      <c r="B4" s="863" t="s">
        <v>102</v>
      </c>
      <c r="C4" s="22" t="s">
        <v>181</v>
      </c>
      <c r="D4" s="863" t="s">
        <v>217</v>
      </c>
      <c r="E4" s="863" t="s">
        <v>218</v>
      </c>
      <c r="F4" s="863" t="s">
        <v>219</v>
      </c>
    </row>
    <row r="5" spans="1:6" s="163" customFormat="1" ht="37.5">
      <c r="A5" s="861">
        <v>1</v>
      </c>
      <c r="B5" s="861" t="s">
        <v>1952</v>
      </c>
      <c r="C5" s="862">
        <v>2</v>
      </c>
      <c r="D5" s="861" t="s">
        <v>1990</v>
      </c>
      <c r="E5" s="861" t="s">
        <v>1991</v>
      </c>
      <c r="F5" s="911" t="s">
        <v>1992</v>
      </c>
    </row>
    <row r="6" spans="1:6">
      <c r="A6" s="858">
        <v>2</v>
      </c>
      <c r="B6" s="159" t="s">
        <v>1913</v>
      </c>
      <c r="C6" s="160">
        <v>2</v>
      </c>
      <c r="D6" s="159" t="s">
        <v>1993</v>
      </c>
      <c r="E6" s="159" t="s">
        <v>1994</v>
      </c>
      <c r="F6" s="908">
        <v>238467</v>
      </c>
    </row>
    <row r="7" spans="1:6" ht="37.5">
      <c r="A7" s="858">
        <v>3</v>
      </c>
      <c r="B7" s="858" t="s">
        <v>1995</v>
      </c>
      <c r="C7" s="860">
        <v>5</v>
      </c>
      <c r="D7" s="858" t="s">
        <v>1996</v>
      </c>
      <c r="E7" s="858" t="s">
        <v>1997</v>
      </c>
      <c r="F7" s="907" t="s">
        <v>1998</v>
      </c>
    </row>
    <row r="8" spans="1:6" ht="74.25" customHeight="1">
      <c r="A8" s="858">
        <v>4</v>
      </c>
      <c r="B8" s="858" t="s">
        <v>1999</v>
      </c>
      <c r="C8" s="860">
        <v>4</v>
      </c>
      <c r="D8" s="858" t="s">
        <v>2000</v>
      </c>
      <c r="E8" s="858" t="s">
        <v>2001</v>
      </c>
      <c r="F8" s="909" t="s">
        <v>2002</v>
      </c>
    </row>
    <row r="9" spans="1:6" s="164" customFormat="1" ht="56.25">
      <c r="A9" s="858" t="s">
        <v>179</v>
      </c>
      <c r="B9" s="445"/>
      <c r="C9" s="860">
        <v>4</v>
      </c>
      <c r="D9" s="858" t="s">
        <v>2003</v>
      </c>
      <c r="E9" s="858" t="s">
        <v>2004</v>
      </c>
      <c r="F9" s="647">
        <v>19399</v>
      </c>
    </row>
    <row r="10" spans="1:6" ht="37.5">
      <c r="A10" s="858">
        <v>5</v>
      </c>
      <c r="B10" s="445" t="s">
        <v>2005</v>
      </c>
      <c r="C10" s="860">
        <v>4</v>
      </c>
      <c r="D10" s="858" t="s">
        <v>2006</v>
      </c>
      <c r="E10" s="858" t="s">
        <v>22</v>
      </c>
      <c r="F10" s="647">
        <v>238582</v>
      </c>
    </row>
    <row r="11" spans="1:6">
      <c r="A11" s="858">
        <v>6</v>
      </c>
      <c r="B11" s="858" t="s">
        <v>2007</v>
      </c>
      <c r="C11" s="860">
        <v>1</v>
      </c>
      <c r="D11" s="872" t="s">
        <v>638</v>
      </c>
      <c r="E11" s="858" t="s">
        <v>2008</v>
      </c>
      <c r="F11" s="647" t="s">
        <v>2009</v>
      </c>
    </row>
    <row r="12" spans="1:6" ht="56.25">
      <c r="A12" s="858">
        <v>7</v>
      </c>
      <c r="B12" s="858" t="s">
        <v>1974</v>
      </c>
      <c r="C12" s="363">
        <v>2</v>
      </c>
      <c r="D12" s="362" t="s">
        <v>71</v>
      </c>
      <c r="E12" s="362" t="s">
        <v>2040</v>
      </c>
      <c r="F12" s="362" t="s">
        <v>2039</v>
      </c>
    </row>
    <row r="13" spans="1:6" ht="37.5">
      <c r="A13" s="858">
        <v>8</v>
      </c>
      <c r="B13" s="858" t="s">
        <v>1929</v>
      </c>
      <c r="C13" s="363">
        <v>2</v>
      </c>
      <c r="D13" s="362" t="s">
        <v>71</v>
      </c>
      <c r="E13" s="362" t="s">
        <v>2010</v>
      </c>
      <c r="F13" s="910" t="s">
        <v>2011</v>
      </c>
    </row>
    <row r="14" spans="1:6">
      <c r="A14" s="858">
        <v>9</v>
      </c>
      <c r="B14" s="858" t="s">
        <v>2012</v>
      </c>
      <c r="C14" s="363">
        <v>1</v>
      </c>
      <c r="D14" s="362" t="s">
        <v>638</v>
      </c>
      <c r="E14" s="362" t="s">
        <v>2013</v>
      </c>
      <c r="F14" s="910" t="s">
        <v>2014</v>
      </c>
    </row>
    <row r="15" spans="1:6" s="12" customFormat="1" ht="53.25" customHeight="1">
      <c r="A15" s="863" t="s">
        <v>161</v>
      </c>
      <c r="B15" s="863" t="s">
        <v>102</v>
      </c>
      <c r="C15" s="22" t="s">
        <v>181</v>
      </c>
      <c r="D15" s="863" t="s">
        <v>217</v>
      </c>
      <c r="E15" s="863" t="s">
        <v>218</v>
      </c>
      <c r="F15" s="863" t="s">
        <v>219</v>
      </c>
    </row>
    <row r="16" spans="1:6" ht="37.5">
      <c r="A16" s="858">
        <v>10</v>
      </c>
      <c r="B16" s="858" t="s">
        <v>1981</v>
      </c>
      <c r="C16" s="860">
        <v>2</v>
      </c>
      <c r="D16" s="858" t="s">
        <v>2015</v>
      </c>
      <c r="E16" s="858" t="s">
        <v>2016</v>
      </c>
      <c r="F16" s="858" t="s">
        <v>2017</v>
      </c>
    </row>
    <row r="17" spans="1:6" ht="37.5">
      <c r="A17" s="858"/>
      <c r="B17" s="858"/>
      <c r="C17" s="860" t="s">
        <v>2018</v>
      </c>
      <c r="D17" s="858" t="s">
        <v>2015</v>
      </c>
      <c r="E17" s="858" t="s">
        <v>2016</v>
      </c>
      <c r="F17" s="858" t="s">
        <v>2017</v>
      </c>
    </row>
    <row r="18" spans="1:6" ht="37.5">
      <c r="A18" s="858"/>
      <c r="B18" s="858"/>
      <c r="C18" s="860" t="s">
        <v>2018</v>
      </c>
      <c r="D18" s="858" t="s">
        <v>2015</v>
      </c>
      <c r="E18" s="858" t="s">
        <v>2016</v>
      </c>
      <c r="F18" s="858" t="s">
        <v>2019</v>
      </c>
    </row>
    <row r="19" spans="1:6" ht="37.5">
      <c r="A19" s="858"/>
      <c r="B19" s="858"/>
      <c r="C19" s="860" t="s">
        <v>2018</v>
      </c>
      <c r="D19" s="858" t="s">
        <v>2015</v>
      </c>
      <c r="E19" s="858" t="s">
        <v>2016</v>
      </c>
      <c r="F19" s="858" t="s">
        <v>2020</v>
      </c>
    </row>
    <row r="20" spans="1:6">
      <c r="A20" s="858">
        <v>11</v>
      </c>
      <c r="B20" s="858" t="s">
        <v>2021</v>
      </c>
      <c r="C20" s="860">
        <v>2</v>
      </c>
      <c r="D20" s="858" t="s">
        <v>126</v>
      </c>
      <c r="E20" s="858" t="s">
        <v>2022</v>
      </c>
      <c r="F20" s="647">
        <v>238625</v>
      </c>
    </row>
    <row r="21" spans="1:6" ht="37.5">
      <c r="A21" s="858"/>
      <c r="B21" s="858"/>
      <c r="C21" s="860">
        <v>2</v>
      </c>
      <c r="D21" s="858" t="s">
        <v>2023</v>
      </c>
      <c r="E21" s="858" t="s">
        <v>2024</v>
      </c>
      <c r="F21" s="647">
        <v>238618</v>
      </c>
    </row>
    <row r="22" spans="1:6">
      <c r="A22" s="858">
        <v>12</v>
      </c>
      <c r="B22" s="858" t="s">
        <v>2025</v>
      </c>
      <c r="C22" s="860">
        <v>1</v>
      </c>
      <c r="D22" s="858" t="s">
        <v>638</v>
      </c>
      <c r="E22" s="858" t="s">
        <v>2026</v>
      </c>
      <c r="F22" s="886" t="s">
        <v>2027</v>
      </c>
    </row>
    <row r="23" spans="1:6">
      <c r="A23" s="858">
        <v>13</v>
      </c>
      <c r="B23" s="858" t="s">
        <v>2028</v>
      </c>
      <c r="C23" s="860">
        <v>1</v>
      </c>
      <c r="D23" s="858" t="s">
        <v>638</v>
      </c>
      <c r="E23" s="858" t="s">
        <v>2026</v>
      </c>
      <c r="F23" s="886" t="s">
        <v>2027</v>
      </c>
    </row>
    <row r="24" spans="1:6" ht="35.1" customHeight="1">
      <c r="A24" s="858">
        <v>14</v>
      </c>
      <c r="B24" s="858" t="s">
        <v>2029</v>
      </c>
      <c r="C24" s="860">
        <v>3</v>
      </c>
      <c r="D24" s="858" t="s">
        <v>2030</v>
      </c>
      <c r="E24" s="858" t="s">
        <v>2031</v>
      </c>
      <c r="F24" s="886" t="s">
        <v>2032</v>
      </c>
    </row>
    <row r="25" spans="1:6" ht="35.1" customHeight="1">
      <c r="A25" s="858">
        <v>15</v>
      </c>
      <c r="B25" s="858" t="s">
        <v>2033</v>
      </c>
      <c r="C25" s="860">
        <v>3</v>
      </c>
      <c r="D25" s="858" t="s">
        <v>2034</v>
      </c>
      <c r="E25" s="858" t="s">
        <v>2031</v>
      </c>
      <c r="F25" s="886" t="s">
        <v>2032</v>
      </c>
    </row>
    <row r="26" spans="1:6" ht="35.1" customHeight="1">
      <c r="A26" s="858">
        <v>16</v>
      </c>
      <c r="B26" s="858" t="s">
        <v>1902</v>
      </c>
      <c r="C26" s="860">
        <v>3</v>
      </c>
      <c r="D26" s="858" t="s">
        <v>2034</v>
      </c>
      <c r="E26" s="858" t="s">
        <v>2031</v>
      </c>
      <c r="F26" s="886" t="s">
        <v>2032</v>
      </c>
    </row>
    <row r="27" spans="1:6" ht="35.1" customHeight="1">
      <c r="A27" s="858">
        <v>17</v>
      </c>
      <c r="B27" s="858" t="s">
        <v>1945</v>
      </c>
      <c r="C27" s="860">
        <v>3</v>
      </c>
      <c r="D27" s="858" t="s">
        <v>2034</v>
      </c>
      <c r="E27" s="858" t="s">
        <v>2031</v>
      </c>
      <c r="F27" s="886" t="s">
        <v>2032</v>
      </c>
    </row>
    <row r="28" spans="1:6" ht="35.1" customHeight="1">
      <c r="A28" s="858">
        <v>18</v>
      </c>
      <c r="B28" s="858" t="s">
        <v>2035</v>
      </c>
      <c r="C28" s="860">
        <v>3</v>
      </c>
      <c r="D28" s="858" t="s">
        <v>2034</v>
      </c>
      <c r="E28" s="858" t="s">
        <v>2031</v>
      </c>
      <c r="F28" s="886" t="s">
        <v>2032</v>
      </c>
    </row>
    <row r="29" spans="1:6" ht="35.1" customHeight="1">
      <c r="A29" s="858">
        <v>19</v>
      </c>
      <c r="B29" s="858" t="s">
        <v>2036</v>
      </c>
      <c r="C29" s="860">
        <v>3</v>
      </c>
      <c r="D29" s="858" t="s">
        <v>2034</v>
      </c>
      <c r="E29" s="858" t="s">
        <v>2031</v>
      </c>
      <c r="F29" s="886" t="s">
        <v>2032</v>
      </c>
    </row>
    <row r="30" spans="1:6" ht="35.1" customHeight="1">
      <c r="A30" s="858">
        <v>20</v>
      </c>
      <c r="B30" s="858" t="s">
        <v>1923</v>
      </c>
      <c r="C30" s="860">
        <v>3</v>
      </c>
      <c r="D30" s="858" t="s">
        <v>2034</v>
      </c>
      <c r="E30" s="858" t="s">
        <v>2031</v>
      </c>
      <c r="F30" s="886" t="s">
        <v>2032</v>
      </c>
    </row>
    <row r="31" spans="1:6">
      <c r="A31" s="951">
        <v>21</v>
      </c>
      <c r="B31" s="48" t="s">
        <v>2037</v>
      </c>
      <c r="C31" s="869">
        <v>1</v>
      </c>
      <c r="D31" s="48" t="s">
        <v>638</v>
      </c>
      <c r="E31" s="48" t="s">
        <v>2038</v>
      </c>
      <c r="F31" s="906" t="s">
        <v>687</v>
      </c>
    </row>
    <row r="32" spans="1:6">
      <c r="A32" s="86"/>
      <c r="B32" s="21"/>
      <c r="C32" s="13"/>
      <c r="D32" s="116"/>
      <c r="E32" s="117"/>
      <c r="F32" s="118"/>
    </row>
    <row r="33" spans="1:6" ht="23.25">
      <c r="A33" s="211" t="s">
        <v>68</v>
      </c>
      <c r="B33" s="215"/>
      <c r="C33" s="215"/>
      <c r="D33" s="215"/>
      <c r="E33" s="211"/>
      <c r="F33" s="211"/>
    </row>
    <row r="34" spans="1:6" ht="52.5" customHeight="1">
      <c r="A34" s="15" t="s">
        <v>161</v>
      </c>
      <c r="B34" s="17" t="s">
        <v>102</v>
      </c>
      <c r="C34" s="107" t="s">
        <v>181</v>
      </c>
      <c r="D34" s="17" t="s">
        <v>217</v>
      </c>
      <c r="E34" s="17" t="s">
        <v>218</v>
      </c>
      <c r="F34" s="17" t="s">
        <v>219</v>
      </c>
    </row>
    <row r="35" spans="1:6" ht="33" customHeight="1">
      <c r="A35" s="51">
        <v>1</v>
      </c>
      <c r="B35" s="32" t="s">
        <v>739</v>
      </c>
      <c r="C35" s="33" t="s">
        <v>740</v>
      </c>
      <c r="D35" s="32" t="s">
        <v>779</v>
      </c>
      <c r="E35" s="32" t="s">
        <v>741</v>
      </c>
      <c r="F35" s="461" t="s">
        <v>742</v>
      </c>
    </row>
    <row r="36" spans="1:6" ht="35.25" customHeight="1">
      <c r="A36" s="35">
        <v>2</v>
      </c>
      <c r="B36" s="34" t="s">
        <v>743</v>
      </c>
      <c r="C36" s="35" t="s">
        <v>740</v>
      </c>
      <c r="D36" s="34" t="s">
        <v>780</v>
      </c>
      <c r="E36" s="34" t="s">
        <v>744</v>
      </c>
      <c r="F36" s="35" t="s">
        <v>745</v>
      </c>
    </row>
    <row r="37" spans="1:6" ht="35.25" customHeight="1">
      <c r="A37" s="35"/>
      <c r="B37" s="34"/>
      <c r="C37" s="35" t="s">
        <v>72</v>
      </c>
      <c r="D37" s="34" t="s">
        <v>781</v>
      </c>
      <c r="E37" s="34" t="s">
        <v>746</v>
      </c>
      <c r="F37" s="35" t="s">
        <v>747</v>
      </c>
    </row>
    <row r="38" spans="1:6" ht="20.25" customHeight="1">
      <c r="A38" s="35"/>
      <c r="B38" s="34"/>
      <c r="C38" s="35" t="s">
        <v>638</v>
      </c>
      <c r="D38" s="34" t="s">
        <v>748</v>
      </c>
      <c r="E38" s="34" t="s">
        <v>749</v>
      </c>
      <c r="F38" s="168" t="s">
        <v>750</v>
      </c>
    </row>
    <row r="39" spans="1:6" ht="17.25" customHeight="1">
      <c r="A39" s="35">
        <v>3</v>
      </c>
      <c r="B39" s="34" t="s">
        <v>751</v>
      </c>
      <c r="C39" s="35" t="s">
        <v>72</v>
      </c>
      <c r="D39" s="34" t="s">
        <v>781</v>
      </c>
      <c r="E39" s="34" t="s">
        <v>746</v>
      </c>
      <c r="F39" s="35" t="s">
        <v>752</v>
      </c>
    </row>
    <row r="40" spans="1:6" ht="17.25" customHeight="1">
      <c r="A40" s="35">
        <v>4</v>
      </c>
      <c r="B40" s="34" t="s">
        <v>753</v>
      </c>
      <c r="C40" s="35" t="s">
        <v>638</v>
      </c>
      <c r="D40" s="34" t="s">
        <v>754</v>
      </c>
      <c r="E40" s="34" t="s">
        <v>755</v>
      </c>
      <c r="F40" s="35" t="s">
        <v>756</v>
      </c>
    </row>
    <row r="41" spans="1:6" ht="17.25" customHeight="1">
      <c r="A41" s="35"/>
      <c r="B41" s="34"/>
      <c r="C41" s="35" t="s">
        <v>638</v>
      </c>
      <c r="D41" s="34" t="s">
        <v>757</v>
      </c>
      <c r="E41" s="34" t="s">
        <v>755</v>
      </c>
      <c r="F41" s="168" t="s">
        <v>758</v>
      </c>
    </row>
    <row r="42" spans="1:6" ht="17.25" customHeight="1">
      <c r="A42" s="35">
        <v>5</v>
      </c>
      <c r="B42" s="34" t="s">
        <v>759</v>
      </c>
      <c r="C42" s="35" t="s">
        <v>638</v>
      </c>
      <c r="D42" s="34" t="s">
        <v>760</v>
      </c>
      <c r="E42" s="34" t="s">
        <v>749</v>
      </c>
      <c r="F42" s="35" t="s">
        <v>761</v>
      </c>
    </row>
    <row r="43" spans="1:6" ht="17.25" customHeight="1">
      <c r="A43" s="35"/>
      <c r="B43" s="34"/>
      <c r="C43" s="35" t="s">
        <v>638</v>
      </c>
      <c r="D43" s="34" t="s">
        <v>760</v>
      </c>
      <c r="E43" s="34" t="s">
        <v>749</v>
      </c>
      <c r="F43" s="35" t="s">
        <v>762</v>
      </c>
    </row>
    <row r="44" spans="1:6" ht="17.25" customHeight="1">
      <c r="A44" s="35">
        <v>6</v>
      </c>
      <c r="B44" s="34" t="s">
        <v>763</v>
      </c>
      <c r="C44" s="35" t="s">
        <v>638</v>
      </c>
      <c r="D44" s="34" t="s">
        <v>764</v>
      </c>
      <c r="E44" s="34" t="s">
        <v>749</v>
      </c>
      <c r="F44" s="168" t="s">
        <v>765</v>
      </c>
    </row>
    <row r="45" spans="1:6" ht="17.25" customHeight="1">
      <c r="A45" s="42"/>
      <c r="B45" s="39"/>
      <c r="C45" s="42" t="s">
        <v>638</v>
      </c>
      <c r="D45" s="39" t="s">
        <v>766</v>
      </c>
      <c r="E45" s="39" t="s">
        <v>749</v>
      </c>
      <c r="F45" s="462" t="s">
        <v>767</v>
      </c>
    </row>
    <row r="46" spans="1:6" ht="17.25" customHeight="1">
      <c r="A46" s="42"/>
      <c r="B46" s="39"/>
      <c r="C46" s="42" t="s">
        <v>638</v>
      </c>
      <c r="D46" s="39" t="s">
        <v>768</v>
      </c>
      <c r="E46" s="39" t="s">
        <v>749</v>
      </c>
      <c r="F46" s="462" t="s">
        <v>769</v>
      </c>
    </row>
    <row r="47" spans="1:6" ht="17.25" customHeight="1">
      <c r="A47" s="42">
        <v>7</v>
      </c>
      <c r="B47" s="39" t="s">
        <v>770</v>
      </c>
      <c r="C47" s="42" t="s">
        <v>638</v>
      </c>
      <c r="D47" s="39" t="s">
        <v>771</v>
      </c>
      <c r="E47" s="39" t="s">
        <v>749</v>
      </c>
      <c r="F47" s="462" t="s">
        <v>772</v>
      </c>
    </row>
    <row r="48" spans="1:6" ht="17.25" customHeight="1">
      <c r="A48" s="42"/>
      <c r="B48" s="39"/>
      <c r="C48" s="42" t="s">
        <v>638</v>
      </c>
      <c r="D48" s="39" t="s">
        <v>773</v>
      </c>
      <c r="E48" s="39" t="s">
        <v>749</v>
      </c>
      <c r="F48" s="462" t="s">
        <v>774</v>
      </c>
    </row>
    <row r="49" spans="1:6" ht="37.5" customHeight="1">
      <c r="A49" s="35">
        <v>8</v>
      </c>
      <c r="B49" s="34" t="s">
        <v>775</v>
      </c>
      <c r="C49" s="35" t="s">
        <v>638</v>
      </c>
      <c r="D49" s="34" t="s">
        <v>782</v>
      </c>
      <c r="E49" s="34" t="s">
        <v>783</v>
      </c>
      <c r="F49" s="168">
        <v>19331</v>
      </c>
    </row>
    <row r="50" spans="1:6" ht="37.5">
      <c r="A50" s="41">
        <v>9</v>
      </c>
      <c r="B50" s="34" t="s">
        <v>776</v>
      </c>
      <c r="C50" s="35" t="s">
        <v>638</v>
      </c>
      <c r="D50" s="38" t="s">
        <v>784</v>
      </c>
      <c r="E50" s="38" t="s">
        <v>777</v>
      </c>
      <c r="F50" s="463">
        <v>19366</v>
      </c>
    </row>
    <row r="51" spans="1:6" ht="37.5">
      <c r="A51" s="399">
        <v>10</v>
      </c>
      <c r="B51" s="36" t="s">
        <v>778</v>
      </c>
      <c r="C51" s="37" t="s">
        <v>638</v>
      </c>
      <c r="D51" s="36" t="s">
        <v>784</v>
      </c>
      <c r="E51" s="36" t="s">
        <v>777</v>
      </c>
      <c r="F51" s="464">
        <v>19366</v>
      </c>
    </row>
    <row r="52" spans="1:6">
      <c r="A52" s="112"/>
      <c r="B52" s="29"/>
      <c r="C52" s="86"/>
      <c r="D52" s="29"/>
      <c r="E52" s="29"/>
      <c r="F52" s="134"/>
    </row>
    <row r="53" spans="1:6" ht="23.25">
      <c r="A53" s="211" t="s">
        <v>1409</v>
      </c>
      <c r="B53" s="215"/>
      <c r="C53" s="215"/>
      <c r="D53" s="211"/>
      <c r="E53" s="211"/>
      <c r="F53" s="211"/>
    </row>
    <row r="54" spans="1:6" s="9" customFormat="1" ht="54">
      <c r="A54" s="123" t="s">
        <v>161</v>
      </c>
      <c r="B54" s="15" t="s">
        <v>102</v>
      </c>
      <c r="C54" s="22" t="s">
        <v>181</v>
      </c>
      <c r="D54" s="15" t="s">
        <v>217</v>
      </c>
      <c r="E54" s="15" t="s">
        <v>218</v>
      </c>
      <c r="F54" s="15" t="s">
        <v>219</v>
      </c>
    </row>
    <row r="55" spans="1:6" s="9" customFormat="1" ht="18" customHeight="1">
      <c r="A55" s="612">
        <v>1</v>
      </c>
      <c r="B55" s="78" t="s">
        <v>1087</v>
      </c>
      <c r="C55" s="612">
        <v>4</v>
      </c>
      <c r="D55" s="78" t="s">
        <v>1088</v>
      </c>
      <c r="E55" s="78" t="s">
        <v>1089</v>
      </c>
      <c r="F55" s="338">
        <v>19023</v>
      </c>
    </row>
    <row r="56" spans="1:6" s="9" customFormat="1">
      <c r="A56" s="35">
        <v>2</v>
      </c>
      <c r="B56" s="630" t="s">
        <v>1110</v>
      </c>
      <c r="C56" s="628">
        <v>1</v>
      </c>
      <c r="D56" s="629" t="s">
        <v>638</v>
      </c>
      <c r="E56" s="44" t="s">
        <v>1109</v>
      </c>
      <c r="F56" s="168">
        <v>19401</v>
      </c>
    </row>
    <row r="57" spans="1:6" s="9" customFormat="1">
      <c r="A57" s="35">
        <v>3</v>
      </c>
      <c r="B57" s="630" t="s">
        <v>1094</v>
      </c>
      <c r="C57" s="628">
        <v>1</v>
      </c>
      <c r="D57" s="629" t="s">
        <v>638</v>
      </c>
      <c r="E57" s="34" t="s">
        <v>1095</v>
      </c>
      <c r="F57" s="168">
        <v>19386</v>
      </c>
    </row>
    <row r="58" spans="1:6" s="9" customFormat="1" ht="20.25" customHeight="1">
      <c r="A58" s="35">
        <v>4</v>
      </c>
      <c r="B58" s="630" t="s">
        <v>1092</v>
      </c>
      <c r="C58" s="628">
        <v>1</v>
      </c>
      <c r="D58" s="629" t="s">
        <v>638</v>
      </c>
      <c r="E58" s="34" t="s">
        <v>1093</v>
      </c>
      <c r="F58" s="168">
        <v>19385</v>
      </c>
    </row>
    <row r="59" spans="1:6" s="9" customFormat="1">
      <c r="A59" s="35"/>
      <c r="B59" s="630" t="s">
        <v>1092</v>
      </c>
      <c r="C59" s="628">
        <v>1</v>
      </c>
      <c r="D59" s="629" t="s">
        <v>638</v>
      </c>
      <c r="E59" s="44" t="s">
        <v>1112</v>
      </c>
      <c r="F59" s="168">
        <v>19406</v>
      </c>
    </row>
    <row r="60" spans="1:6">
      <c r="A60" s="35"/>
      <c r="B60" s="630" t="s">
        <v>1092</v>
      </c>
      <c r="C60" s="628">
        <v>1</v>
      </c>
      <c r="D60" s="629" t="s">
        <v>638</v>
      </c>
      <c r="E60" s="44" t="s">
        <v>1113</v>
      </c>
      <c r="F60" s="168"/>
    </row>
    <row r="61" spans="1:6" ht="22.5" customHeight="1">
      <c r="A61" s="35"/>
      <c r="B61" s="630" t="s">
        <v>1092</v>
      </c>
      <c r="C61" s="628">
        <v>1</v>
      </c>
      <c r="D61" s="629" t="s">
        <v>638</v>
      </c>
      <c r="E61" s="44" t="s">
        <v>1115</v>
      </c>
      <c r="F61" s="168">
        <v>19381</v>
      </c>
    </row>
    <row r="62" spans="1:6" s="9" customFormat="1">
      <c r="A62" s="35">
        <v>5</v>
      </c>
      <c r="B62" s="44" t="s">
        <v>1090</v>
      </c>
      <c r="C62" s="35">
        <v>1</v>
      </c>
      <c r="D62" s="34" t="s">
        <v>638</v>
      </c>
      <c r="E62" s="34" t="s">
        <v>132</v>
      </c>
      <c r="F62" s="35" t="s">
        <v>1091</v>
      </c>
    </row>
    <row r="63" spans="1:6">
      <c r="A63" s="35">
        <v>6</v>
      </c>
      <c r="B63" s="630" t="s">
        <v>1108</v>
      </c>
      <c r="C63" s="628">
        <v>1</v>
      </c>
      <c r="D63" s="629" t="s">
        <v>638</v>
      </c>
      <c r="E63" s="44" t="s">
        <v>1109</v>
      </c>
      <c r="F63" s="168">
        <v>19401</v>
      </c>
    </row>
    <row r="64" spans="1:6" ht="37.5">
      <c r="A64" s="35">
        <v>7</v>
      </c>
      <c r="B64" s="630" t="s">
        <v>1105</v>
      </c>
      <c r="C64" s="628">
        <v>1</v>
      </c>
      <c r="D64" s="629" t="s">
        <v>638</v>
      </c>
      <c r="E64" s="44" t="s">
        <v>1106</v>
      </c>
      <c r="F64" s="168">
        <v>19401</v>
      </c>
    </row>
    <row r="65" spans="1:6">
      <c r="A65" s="35">
        <v>8</v>
      </c>
      <c r="B65" s="630" t="s">
        <v>1111</v>
      </c>
      <c r="C65" s="628">
        <v>1</v>
      </c>
      <c r="D65" s="629" t="s">
        <v>638</v>
      </c>
      <c r="E65" s="44" t="s">
        <v>1112</v>
      </c>
      <c r="F65" s="168">
        <v>19406</v>
      </c>
    </row>
    <row r="66" spans="1:6" ht="21.75" customHeight="1">
      <c r="A66" s="35">
        <v>9</v>
      </c>
      <c r="B66" s="630" t="s">
        <v>1103</v>
      </c>
      <c r="C66" s="628">
        <v>1</v>
      </c>
      <c r="D66" s="629" t="s">
        <v>638</v>
      </c>
      <c r="E66" s="44" t="s">
        <v>1104</v>
      </c>
      <c r="F66" s="168">
        <v>19394</v>
      </c>
    </row>
    <row r="67" spans="1:6">
      <c r="A67" s="35"/>
      <c r="B67" s="630" t="s">
        <v>1103</v>
      </c>
      <c r="C67" s="628">
        <v>1</v>
      </c>
      <c r="D67" s="629" t="s">
        <v>638</v>
      </c>
      <c r="E67" s="44" t="s">
        <v>1114</v>
      </c>
      <c r="F67" s="168">
        <v>19394</v>
      </c>
    </row>
    <row r="68" spans="1:6">
      <c r="A68" s="35"/>
      <c r="B68" s="630" t="s">
        <v>1103</v>
      </c>
      <c r="C68" s="628">
        <v>1</v>
      </c>
      <c r="D68" s="629" t="s">
        <v>638</v>
      </c>
      <c r="E68" s="44" t="s">
        <v>1086</v>
      </c>
      <c r="F68" s="168">
        <v>19403</v>
      </c>
    </row>
    <row r="69" spans="1:6">
      <c r="A69" s="35">
        <v>10</v>
      </c>
      <c r="B69" s="629" t="s">
        <v>1101</v>
      </c>
      <c r="C69" s="628">
        <v>1</v>
      </c>
      <c r="D69" s="629" t="s">
        <v>638</v>
      </c>
      <c r="E69" s="34" t="s">
        <v>1102</v>
      </c>
      <c r="F69" s="168">
        <v>19393</v>
      </c>
    </row>
    <row r="70" spans="1:6">
      <c r="A70" s="35">
        <v>11</v>
      </c>
      <c r="B70" s="629" t="s">
        <v>1096</v>
      </c>
      <c r="C70" s="628">
        <v>1</v>
      </c>
      <c r="D70" s="629" t="s">
        <v>638</v>
      </c>
      <c r="E70" s="34" t="s">
        <v>1097</v>
      </c>
      <c r="F70" s="168">
        <v>19386</v>
      </c>
    </row>
    <row r="71" spans="1:6">
      <c r="A71" s="35">
        <v>12</v>
      </c>
      <c r="B71" s="629" t="s">
        <v>1098</v>
      </c>
      <c r="C71" s="628">
        <v>1</v>
      </c>
      <c r="D71" s="629" t="s">
        <v>638</v>
      </c>
      <c r="E71" s="34" t="s">
        <v>1099</v>
      </c>
      <c r="F71" s="168">
        <v>19392</v>
      </c>
    </row>
    <row r="72" spans="1:6">
      <c r="A72" s="35">
        <v>13</v>
      </c>
      <c r="B72" s="629" t="s">
        <v>1100</v>
      </c>
      <c r="C72" s="628">
        <v>1</v>
      </c>
      <c r="D72" s="629" t="s">
        <v>638</v>
      </c>
      <c r="E72" s="34" t="s">
        <v>1099</v>
      </c>
      <c r="F72" s="168">
        <v>19392</v>
      </c>
    </row>
    <row r="73" spans="1:6">
      <c r="A73" s="35">
        <v>14</v>
      </c>
      <c r="B73" s="34" t="s">
        <v>1083</v>
      </c>
      <c r="C73" s="35">
        <v>1</v>
      </c>
      <c r="D73" s="34" t="s">
        <v>70</v>
      </c>
      <c r="E73" s="34" t="s">
        <v>1084</v>
      </c>
      <c r="F73" s="168">
        <v>19490</v>
      </c>
    </row>
    <row r="74" spans="1:6">
      <c r="A74" s="35"/>
      <c r="B74" s="34" t="s">
        <v>1083</v>
      </c>
      <c r="C74" s="35">
        <v>2</v>
      </c>
      <c r="D74" s="34" t="s">
        <v>1085</v>
      </c>
      <c r="E74" s="34" t="s">
        <v>1086</v>
      </c>
      <c r="F74" s="168">
        <v>19400</v>
      </c>
    </row>
    <row r="75" spans="1:6">
      <c r="A75" s="35"/>
      <c r="B75" s="629" t="s">
        <v>1083</v>
      </c>
      <c r="C75" s="628">
        <v>1</v>
      </c>
      <c r="D75" s="629" t="s">
        <v>638</v>
      </c>
      <c r="E75" s="34" t="s">
        <v>1102</v>
      </c>
      <c r="F75" s="168">
        <v>19393</v>
      </c>
    </row>
    <row r="76" spans="1:6">
      <c r="A76" s="35"/>
      <c r="B76" s="630" t="s">
        <v>1083</v>
      </c>
      <c r="C76" s="628">
        <v>1</v>
      </c>
      <c r="D76" s="629" t="s">
        <v>638</v>
      </c>
      <c r="E76" s="44" t="s">
        <v>1086</v>
      </c>
      <c r="F76" s="168">
        <v>19403</v>
      </c>
    </row>
    <row r="77" spans="1:6" ht="37.5">
      <c r="A77" s="613">
        <v>15</v>
      </c>
      <c r="B77" s="631" t="s">
        <v>1107</v>
      </c>
      <c r="C77" s="626">
        <v>1</v>
      </c>
      <c r="D77" s="627" t="s">
        <v>638</v>
      </c>
      <c r="E77" s="532" t="s">
        <v>1106</v>
      </c>
      <c r="F77" s="345">
        <v>19401</v>
      </c>
    </row>
    <row r="78" spans="1:6">
      <c r="A78" s="86"/>
      <c r="B78" s="29"/>
      <c r="C78" s="86"/>
      <c r="D78" s="29"/>
      <c r="E78" s="29"/>
      <c r="F78" s="29"/>
    </row>
    <row r="79" spans="1:6" ht="23.25">
      <c r="A79" s="211" t="s">
        <v>256</v>
      </c>
      <c r="B79" s="215"/>
      <c r="C79" s="215"/>
      <c r="D79" s="211"/>
      <c r="E79" s="232"/>
      <c r="F79" s="211"/>
    </row>
    <row r="80" spans="1:6" ht="54">
      <c r="A80" s="15" t="s">
        <v>161</v>
      </c>
      <c r="B80" s="15" t="s">
        <v>102</v>
      </c>
      <c r="C80" s="22" t="s">
        <v>181</v>
      </c>
      <c r="D80" s="15" t="s">
        <v>217</v>
      </c>
      <c r="E80" s="15" t="s">
        <v>218</v>
      </c>
      <c r="F80" s="15" t="s">
        <v>219</v>
      </c>
    </row>
    <row r="81" spans="1:11" ht="37.5">
      <c r="A81" s="33">
        <v>1</v>
      </c>
      <c r="B81" s="32" t="s">
        <v>1645</v>
      </c>
      <c r="C81" s="841">
        <v>2</v>
      </c>
      <c r="D81" s="32" t="s">
        <v>126</v>
      </c>
      <c r="E81" s="32" t="s">
        <v>1646</v>
      </c>
      <c r="F81" s="842" t="s">
        <v>1647</v>
      </c>
    </row>
    <row r="82" spans="1:11" ht="21">
      <c r="A82" s="47"/>
      <c r="B82" s="844" t="s">
        <v>1543</v>
      </c>
      <c r="C82" s="51"/>
      <c r="D82" s="47"/>
      <c r="E82" s="47"/>
      <c r="F82" s="47"/>
    </row>
    <row r="83" spans="1:11" ht="56.25">
      <c r="A83" s="720">
        <v>2</v>
      </c>
      <c r="B83" s="718" t="s">
        <v>1573</v>
      </c>
      <c r="C83" s="720">
        <v>5</v>
      </c>
      <c r="D83" s="718" t="s">
        <v>1648</v>
      </c>
      <c r="E83" s="718" t="s">
        <v>1649</v>
      </c>
      <c r="F83" s="439" t="s">
        <v>1650</v>
      </c>
    </row>
    <row r="84" spans="1:11" ht="37.5">
      <c r="A84" s="720">
        <f>+A83+1</f>
        <v>3</v>
      </c>
      <c r="B84" s="718" t="s">
        <v>1651</v>
      </c>
      <c r="C84" s="720">
        <v>3</v>
      </c>
      <c r="D84" s="718" t="s">
        <v>1652</v>
      </c>
      <c r="E84" s="718" t="s">
        <v>1653</v>
      </c>
      <c r="F84" s="439" t="s">
        <v>1654</v>
      </c>
    </row>
    <row r="85" spans="1:11" s="164" customFormat="1" ht="37.5">
      <c r="A85" s="720">
        <f>+A84+1</f>
        <v>4</v>
      </c>
      <c r="B85" s="718" t="s">
        <v>1655</v>
      </c>
      <c r="C85" s="720">
        <v>4</v>
      </c>
      <c r="D85" s="718" t="s">
        <v>1656</v>
      </c>
      <c r="E85" s="718" t="s">
        <v>1657</v>
      </c>
      <c r="F85" s="439" t="s">
        <v>1658</v>
      </c>
    </row>
    <row r="86" spans="1:11" ht="21.75" customHeight="1">
      <c r="A86" s="720">
        <f>+A85+1</f>
        <v>5</v>
      </c>
      <c r="B86" s="718" t="s">
        <v>1659</v>
      </c>
      <c r="C86" s="720">
        <v>5</v>
      </c>
      <c r="D86" s="718" t="s">
        <v>1660</v>
      </c>
      <c r="E86" s="718" t="s">
        <v>1661</v>
      </c>
      <c r="F86" s="439" t="s">
        <v>1650</v>
      </c>
    </row>
    <row r="87" spans="1:11" ht="56.25">
      <c r="A87" s="720">
        <f>+A86+1</f>
        <v>6</v>
      </c>
      <c r="B87" s="718" t="s">
        <v>1662</v>
      </c>
      <c r="C87" s="720">
        <v>5</v>
      </c>
      <c r="D87" s="718" t="s">
        <v>1725</v>
      </c>
      <c r="E87" s="718" t="s">
        <v>1661</v>
      </c>
      <c r="F87" s="439" t="s">
        <v>1650</v>
      </c>
    </row>
    <row r="88" spans="1:11" ht="37.5">
      <c r="A88" s="720">
        <f>+A87+1</f>
        <v>7</v>
      </c>
      <c r="B88" s="718" t="s">
        <v>1663</v>
      </c>
      <c r="C88" s="720">
        <v>4</v>
      </c>
      <c r="D88" s="718" t="s">
        <v>1656</v>
      </c>
      <c r="E88" s="718" t="s">
        <v>1657</v>
      </c>
      <c r="F88" s="439" t="s">
        <v>1658</v>
      </c>
    </row>
    <row r="89" spans="1:11" ht="21">
      <c r="A89" s="720"/>
      <c r="B89" s="845" t="s">
        <v>1664</v>
      </c>
      <c r="C89" s="720"/>
      <c r="D89" s="718"/>
      <c r="E89" s="718"/>
      <c r="F89" s="720"/>
    </row>
    <row r="90" spans="1:11" ht="37.5">
      <c r="A90" s="720">
        <v>8</v>
      </c>
      <c r="B90" s="718" t="s">
        <v>1665</v>
      </c>
      <c r="C90" s="720">
        <v>4</v>
      </c>
      <c r="D90" s="718" t="s">
        <v>1666</v>
      </c>
      <c r="E90" s="718" t="s">
        <v>1667</v>
      </c>
      <c r="F90" s="720" t="s">
        <v>1668</v>
      </c>
    </row>
    <row r="91" spans="1:11" s="164" customFormat="1" ht="54">
      <c r="A91" s="728" t="s">
        <v>161</v>
      </c>
      <c r="B91" s="728" t="s">
        <v>102</v>
      </c>
      <c r="C91" s="22" t="s">
        <v>181</v>
      </c>
      <c r="D91" s="728" t="s">
        <v>217</v>
      </c>
      <c r="E91" s="728" t="s">
        <v>218</v>
      </c>
      <c r="F91" s="728" t="s">
        <v>219</v>
      </c>
    </row>
    <row r="92" spans="1:11" ht="24.75" customHeight="1">
      <c r="A92" s="42"/>
      <c r="B92" s="843" t="s">
        <v>1555</v>
      </c>
      <c r="C92" s="51"/>
      <c r="D92" s="47"/>
      <c r="E92" s="47"/>
      <c r="F92" s="47"/>
    </row>
    <row r="93" spans="1:11" ht="56.25">
      <c r="A93" s="720">
        <v>9</v>
      </c>
      <c r="B93" s="718" t="s">
        <v>1669</v>
      </c>
      <c r="C93" s="720">
        <v>4</v>
      </c>
      <c r="D93" s="718" t="s">
        <v>1670</v>
      </c>
      <c r="E93" s="718" t="s">
        <v>1671</v>
      </c>
      <c r="F93" s="439" t="s">
        <v>1672</v>
      </c>
    </row>
    <row r="94" spans="1:11" s="162" customFormat="1" ht="37.5">
      <c r="A94" s="41">
        <f>+A93+1</f>
        <v>10</v>
      </c>
      <c r="B94" s="38" t="s">
        <v>1673</v>
      </c>
      <c r="C94" s="41">
        <v>4</v>
      </c>
      <c r="D94" s="38" t="s">
        <v>1674</v>
      </c>
      <c r="E94" s="38" t="s">
        <v>677</v>
      </c>
      <c r="F94" s="41" t="s">
        <v>1675</v>
      </c>
      <c r="G94" s="165"/>
      <c r="H94" s="166"/>
      <c r="I94" s="166"/>
      <c r="J94" s="165"/>
      <c r="K94" s="166"/>
    </row>
    <row r="95" spans="1:11" ht="22.5" customHeight="1">
      <c r="A95" s="720">
        <f>+A94+1</f>
        <v>11</v>
      </c>
      <c r="B95" s="718" t="s">
        <v>1676</v>
      </c>
      <c r="C95" s="720">
        <v>4</v>
      </c>
      <c r="D95" s="718" t="s">
        <v>1674</v>
      </c>
      <c r="E95" s="718" t="s">
        <v>677</v>
      </c>
      <c r="F95" s="720" t="s">
        <v>1675</v>
      </c>
    </row>
    <row r="96" spans="1:11" ht="37.5">
      <c r="A96" s="720"/>
      <c r="B96" s="718"/>
      <c r="C96" s="720">
        <v>4</v>
      </c>
      <c r="D96" s="718" t="s">
        <v>1677</v>
      </c>
      <c r="E96" s="718" t="s">
        <v>1678</v>
      </c>
      <c r="F96" s="439" t="s">
        <v>1679</v>
      </c>
    </row>
    <row r="97" spans="1:6" s="163" customFormat="1" ht="112.5">
      <c r="A97" s="720">
        <v>12</v>
      </c>
      <c r="B97" s="718" t="s">
        <v>1680</v>
      </c>
      <c r="C97" s="720">
        <v>2</v>
      </c>
      <c r="D97" s="718" t="s">
        <v>1681</v>
      </c>
      <c r="E97" s="718" t="s">
        <v>1682</v>
      </c>
      <c r="F97" s="720" t="s">
        <v>1683</v>
      </c>
    </row>
    <row r="98" spans="1:6" ht="75">
      <c r="A98" s="720">
        <v>13</v>
      </c>
      <c r="B98" s="718" t="s">
        <v>1684</v>
      </c>
      <c r="C98" s="720">
        <v>5</v>
      </c>
      <c r="D98" s="718" t="s">
        <v>1685</v>
      </c>
      <c r="E98" s="718" t="s">
        <v>1686</v>
      </c>
      <c r="F98" s="720" t="s">
        <v>1687</v>
      </c>
    </row>
    <row r="99" spans="1:6" ht="37.5">
      <c r="A99" s="720">
        <v>14</v>
      </c>
      <c r="B99" s="718" t="s">
        <v>1688</v>
      </c>
      <c r="C99" s="720">
        <v>4</v>
      </c>
      <c r="D99" s="718" t="s">
        <v>1677</v>
      </c>
      <c r="E99" s="718" t="s">
        <v>1678</v>
      </c>
      <c r="F99" s="720" t="s">
        <v>1689</v>
      </c>
    </row>
    <row r="100" spans="1:6" s="163" customFormat="1" ht="54">
      <c r="A100" s="728" t="s">
        <v>161</v>
      </c>
      <c r="B100" s="728" t="s">
        <v>102</v>
      </c>
      <c r="C100" s="22" t="s">
        <v>181</v>
      </c>
      <c r="D100" s="728" t="s">
        <v>217</v>
      </c>
      <c r="E100" s="728" t="s">
        <v>218</v>
      </c>
      <c r="F100" s="728" t="s">
        <v>219</v>
      </c>
    </row>
    <row r="101" spans="1:6" ht="23.25" customHeight="1">
      <c r="A101" s="42"/>
      <c r="B101" s="843" t="s">
        <v>1562</v>
      </c>
      <c r="C101" s="51"/>
      <c r="D101" s="47"/>
      <c r="E101" s="47"/>
      <c r="F101" s="47"/>
    </row>
    <row r="102" spans="1:6" ht="56.25">
      <c r="A102" s="720">
        <v>15</v>
      </c>
      <c r="B102" s="718" t="s">
        <v>1641</v>
      </c>
      <c r="C102" s="720">
        <v>3</v>
      </c>
      <c r="D102" s="718" t="s">
        <v>1690</v>
      </c>
      <c r="E102" s="718" t="s">
        <v>1049</v>
      </c>
      <c r="F102" s="440" t="s">
        <v>1691</v>
      </c>
    </row>
    <row r="103" spans="1:6" s="164" customFormat="1" ht="56.25">
      <c r="A103" s="720">
        <v>16</v>
      </c>
      <c r="B103" s="718" t="s">
        <v>1584</v>
      </c>
      <c r="C103" s="720">
        <v>3</v>
      </c>
      <c r="D103" s="718" t="s">
        <v>1690</v>
      </c>
      <c r="E103" s="718" t="s">
        <v>1049</v>
      </c>
      <c r="F103" s="440" t="s">
        <v>1691</v>
      </c>
    </row>
    <row r="104" spans="1:6" ht="54" customHeight="1">
      <c r="A104" s="720">
        <v>17</v>
      </c>
      <c r="B104" s="718" t="s">
        <v>1644</v>
      </c>
      <c r="C104" s="720">
        <v>3</v>
      </c>
      <c r="D104" s="718" t="s">
        <v>1690</v>
      </c>
      <c r="E104" s="718" t="s">
        <v>1049</v>
      </c>
      <c r="F104" s="440" t="s">
        <v>1691</v>
      </c>
    </row>
    <row r="105" spans="1:6" ht="56.25">
      <c r="A105" s="41">
        <v>18</v>
      </c>
      <c r="B105" s="38" t="s">
        <v>1593</v>
      </c>
      <c r="C105" s="41">
        <v>3</v>
      </c>
      <c r="D105" s="38" t="s">
        <v>1690</v>
      </c>
      <c r="E105" s="38" t="s">
        <v>1049</v>
      </c>
      <c r="F105" s="463" t="s">
        <v>1691</v>
      </c>
    </row>
    <row r="106" spans="1:6" ht="56.25">
      <c r="A106" s="720">
        <v>19</v>
      </c>
      <c r="B106" s="718" t="s">
        <v>1692</v>
      </c>
      <c r="C106" s="720">
        <v>3</v>
      </c>
      <c r="D106" s="718" t="s">
        <v>1690</v>
      </c>
      <c r="E106" s="718" t="s">
        <v>1049</v>
      </c>
      <c r="F106" s="440" t="s">
        <v>1691</v>
      </c>
    </row>
    <row r="107" spans="1:6" s="164" customFormat="1" ht="61.5" customHeight="1">
      <c r="A107" s="720">
        <v>20</v>
      </c>
      <c r="B107" s="718" t="s">
        <v>1693</v>
      </c>
      <c r="C107" s="720">
        <v>3</v>
      </c>
      <c r="D107" s="718" t="s">
        <v>1690</v>
      </c>
      <c r="E107" s="718" t="s">
        <v>1049</v>
      </c>
      <c r="F107" s="440" t="s">
        <v>1691</v>
      </c>
    </row>
    <row r="108" spans="1:6" ht="21">
      <c r="A108" s="42"/>
      <c r="B108" s="843" t="s">
        <v>1607</v>
      </c>
      <c r="C108" s="42"/>
      <c r="D108" s="39"/>
      <c r="E108" s="39"/>
      <c r="F108" s="39"/>
    </row>
    <row r="109" spans="1:6">
      <c r="A109" s="720">
        <v>21</v>
      </c>
      <c r="B109" s="718" t="s">
        <v>1613</v>
      </c>
      <c r="C109" s="720">
        <v>4</v>
      </c>
      <c r="D109" s="718" t="s">
        <v>1694</v>
      </c>
      <c r="E109" s="718" t="s">
        <v>1695</v>
      </c>
      <c r="F109" s="720" t="s">
        <v>1696</v>
      </c>
    </row>
    <row r="110" spans="1:6" ht="37.5">
      <c r="A110" s="720">
        <v>22</v>
      </c>
      <c r="B110" s="718" t="s">
        <v>1697</v>
      </c>
      <c r="C110" s="720">
        <v>4</v>
      </c>
      <c r="D110" s="718" t="s">
        <v>1052</v>
      </c>
      <c r="E110" s="718" t="s">
        <v>1698</v>
      </c>
      <c r="F110" s="720" t="s">
        <v>1025</v>
      </c>
    </row>
    <row r="111" spans="1:6" s="164" customFormat="1" ht="37.5">
      <c r="A111" s="720">
        <v>23</v>
      </c>
      <c r="B111" s="718" t="s">
        <v>1699</v>
      </c>
      <c r="C111" s="720">
        <v>4</v>
      </c>
      <c r="D111" s="718" t="s">
        <v>1052</v>
      </c>
      <c r="E111" s="718" t="s">
        <v>1698</v>
      </c>
      <c r="F111" s="720" t="s">
        <v>1025</v>
      </c>
    </row>
    <row r="112" spans="1:6" ht="54">
      <c r="A112" s="728" t="s">
        <v>161</v>
      </c>
      <c r="B112" s="728" t="s">
        <v>102</v>
      </c>
      <c r="C112" s="22" t="s">
        <v>181</v>
      </c>
      <c r="D112" s="728" t="s">
        <v>217</v>
      </c>
      <c r="E112" s="728" t="s">
        <v>218</v>
      </c>
      <c r="F112" s="728" t="s">
        <v>219</v>
      </c>
    </row>
    <row r="113" spans="1:6">
      <c r="A113" s="42"/>
      <c r="B113" s="1281" t="s">
        <v>1700</v>
      </c>
      <c r="C113" s="1282"/>
      <c r="D113" s="39"/>
      <c r="E113" s="39"/>
      <c r="F113" s="39"/>
    </row>
    <row r="114" spans="1:6">
      <c r="A114" s="720">
        <v>24</v>
      </c>
      <c r="B114" s="718" t="s">
        <v>1701</v>
      </c>
      <c r="C114" s="720">
        <v>2</v>
      </c>
      <c r="D114" s="718" t="s">
        <v>125</v>
      </c>
      <c r="E114" s="718" t="s">
        <v>1702</v>
      </c>
      <c r="F114" s="440" t="s">
        <v>1703</v>
      </c>
    </row>
    <row r="115" spans="1:6">
      <c r="A115" s="720">
        <f>+A114+1</f>
        <v>25</v>
      </c>
      <c r="B115" s="718" t="s">
        <v>1704</v>
      </c>
      <c r="C115" s="720">
        <v>4</v>
      </c>
      <c r="D115" s="718" t="s">
        <v>1705</v>
      </c>
      <c r="E115" s="718" t="s">
        <v>1706</v>
      </c>
      <c r="F115" s="440" t="s">
        <v>1707</v>
      </c>
    </row>
    <row r="116" spans="1:6" ht="37.5">
      <c r="A116" s="720">
        <f t="shared" ref="A116:A122" si="0">+A115+1</f>
        <v>26</v>
      </c>
      <c r="B116" s="718" t="s">
        <v>1708</v>
      </c>
      <c r="C116" s="720">
        <v>4</v>
      </c>
      <c r="D116" s="718" t="s">
        <v>1709</v>
      </c>
      <c r="E116" s="718" t="s">
        <v>1710</v>
      </c>
      <c r="F116" s="440" t="s">
        <v>1711</v>
      </c>
    </row>
    <row r="117" spans="1:6" ht="37.5">
      <c r="A117" s="720">
        <f t="shared" si="0"/>
        <v>27</v>
      </c>
      <c r="B117" s="718" t="s">
        <v>1712</v>
      </c>
      <c r="C117" s="720">
        <v>4</v>
      </c>
      <c r="D117" s="718" t="s">
        <v>1709</v>
      </c>
      <c r="E117" s="718" t="s">
        <v>1710</v>
      </c>
      <c r="F117" s="719" t="s">
        <v>1713</v>
      </c>
    </row>
    <row r="118" spans="1:6" ht="37.5">
      <c r="A118" s="720">
        <f t="shared" si="0"/>
        <v>28</v>
      </c>
      <c r="B118" s="718" t="s">
        <v>1714</v>
      </c>
      <c r="C118" s="720">
        <v>1</v>
      </c>
      <c r="D118" s="718" t="s">
        <v>1715</v>
      </c>
      <c r="E118" s="718" t="s">
        <v>615</v>
      </c>
      <c r="F118" s="58" t="s">
        <v>1716</v>
      </c>
    </row>
    <row r="119" spans="1:6" ht="37.5">
      <c r="A119" s="41">
        <f t="shared" si="0"/>
        <v>29</v>
      </c>
      <c r="B119" s="38" t="s">
        <v>1717</v>
      </c>
      <c r="C119" s="41">
        <v>1</v>
      </c>
      <c r="D119" s="38" t="s">
        <v>1718</v>
      </c>
      <c r="E119" s="38" t="s">
        <v>615</v>
      </c>
      <c r="F119" s="467" t="s">
        <v>1719</v>
      </c>
    </row>
    <row r="120" spans="1:6" ht="37.5">
      <c r="A120" s="720">
        <f t="shared" si="0"/>
        <v>30</v>
      </c>
      <c r="B120" s="718" t="s">
        <v>1720</v>
      </c>
      <c r="C120" s="720">
        <v>1</v>
      </c>
      <c r="D120" s="718" t="s">
        <v>1721</v>
      </c>
      <c r="E120" s="718" t="s">
        <v>615</v>
      </c>
      <c r="F120" s="58" t="s">
        <v>1722</v>
      </c>
    </row>
    <row r="121" spans="1:6" s="164" customFormat="1" ht="37.5">
      <c r="A121" s="720">
        <f t="shared" si="0"/>
        <v>31</v>
      </c>
      <c r="B121" s="718" t="s">
        <v>1723</v>
      </c>
      <c r="C121" s="720">
        <v>1</v>
      </c>
      <c r="D121" s="718" t="s">
        <v>1721</v>
      </c>
      <c r="E121" s="718" t="s">
        <v>615</v>
      </c>
      <c r="F121" s="58" t="s">
        <v>1722</v>
      </c>
    </row>
    <row r="122" spans="1:6" ht="36.75" customHeight="1">
      <c r="A122" s="399">
        <f t="shared" si="0"/>
        <v>32</v>
      </c>
      <c r="B122" s="36" t="s">
        <v>1724</v>
      </c>
      <c r="C122" s="37">
        <v>1</v>
      </c>
      <c r="D122" s="36" t="s">
        <v>1721</v>
      </c>
      <c r="E122" s="36" t="s">
        <v>615</v>
      </c>
      <c r="F122" s="64" t="s">
        <v>1722</v>
      </c>
    </row>
    <row r="123" spans="1:6" s="9" customFormat="1" ht="18.75" customHeight="1">
      <c r="A123" s="86"/>
      <c r="B123" s="29"/>
      <c r="C123" s="86"/>
      <c r="D123" s="29"/>
      <c r="E123" s="29"/>
      <c r="F123" s="135"/>
    </row>
    <row r="124" spans="1:6" ht="24" customHeight="1">
      <c r="A124" s="211" t="s">
        <v>74</v>
      </c>
      <c r="B124" s="215"/>
      <c r="C124" s="215"/>
      <c r="D124" s="211"/>
      <c r="E124" s="211"/>
      <c r="F124" s="211"/>
    </row>
    <row r="125" spans="1:6" ht="52.5" customHeight="1">
      <c r="A125" s="15" t="s">
        <v>161</v>
      </c>
      <c r="B125" s="15" t="s">
        <v>102</v>
      </c>
      <c r="C125" s="22" t="s">
        <v>181</v>
      </c>
      <c r="D125" s="15" t="s">
        <v>217</v>
      </c>
      <c r="E125" s="15" t="s">
        <v>218</v>
      </c>
      <c r="F125" s="15" t="s">
        <v>219</v>
      </c>
    </row>
    <row r="126" spans="1:6" s="164" customFormat="1" ht="21" customHeight="1">
      <c r="A126" s="38">
        <v>1</v>
      </c>
      <c r="B126" s="38" t="s">
        <v>234</v>
      </c>
      <c r="C126" s="41">
        <v>4</v>
      </c>
      <c r="D126" s="38" t="s">
        <v>484</v>
      </c>
      <c r="E126" s="38" t="s">
        <v>235</v>
      </c>
      <c r="F126" s="38" t="s">
        <v>9</v>
      </c>
    </row>
    <row r="127" spans="1:6" ht="21" customHeight="1">
      <c r="A127" s="34"/>
      <c r="B127" s="34"/>
      <c r="C127" s="35">
        <v>4</v>
      </c>
      <c r="D127" s="34" t="s">
        <v>485</v>
      </c>
      <c r="E127" s="34" t="s">
        <v>237</v>
      </c>
      <c r="F127" s="38" t="s">
        <v>9</v>
      </c>
    </row>
    <row r="128" spans="1:6" ht="21" customHeight="1">
      <c r="A128" s="34"/>
      <c r="B128" s="34"/>
      <c r="C128" s="35">
        <v>4</v>
      </c>
      <c r="D128" s="34" t="s">
        <v>485</v>
      </c>
      <c r="E128" s="34" t="s">
        <v>236</v>
      </c>
      <c r="F128" s="38" t="s">
        <v>9</v>
      </c>
    </row>
    <row r="129" spans="1:6" ht="21" customHeight="1">
      <c r="A129" s="34"/>
      <c r="B129" s="34"/>
      <c r="C129" s="35">
        <v>4</v>
      </c>
      <c r="D129" s="34" t="s">
        <v>486</v>
      </c>
      <c r="E129" s="34" t="s">
        <v>487</v>
      </c>
      <c r="F129" s="38" t="s">
        <v>9</v>
      </c>
    </row>
    <row r="130" spans="1:6" ht="21" customHeight="1">
      <c r="A130" s="34">
        <v>2</v>
      </c>
      <c r="B130" s="34" t="s">
        <v>238</v>
      </c>
      <c r="C130" s="35">
        <v>4</v>
      </c>
      <c r="D130" s="34" t="s">
        <v>488</v>
      </c>
      <c r="E130" s="34" t="s">
        <v>145</v>
      </c>
      <c r="F130" s="38" t="s">
        <v>9</v>
      </c>
    </row>
    <row r="131" spans="1:6" ht="21" customHeight="1">
      <c r="A131" s="34"/>
      <c r="B131" s="34"/>
      <c r="C131" s="35">
        <v>4</v>
      </c>
      <c r="D131" s="34" t="s">
        <v>489</v>
      </c>
      <c r="E131" s="34" t="s">
        <v>490</v>
      </c>
      <c r="F131" s="38" t="s">
        <v>9</v>
      </c>
    </row>
    <row r="132" spans="1:6" ht="21" customHeight="1">
      <c r="A132" s="34"/>
      <c r="B132" s="34"/>
      <c r="C132" s="35">
        <v>4</v>
      </c>
      <c r="D132" s="34" t="s">
        <v>491</v>
      </c>
      <c r="E132" s="34" t="s">
        <v>492</v>
      </c>
      <c r="F132" s="38" t="s">
        <v>9</v>
      </c>
    </row>
    <row r="133" spans="1:6" ht="21" customHeight="1">
      <c r="A133" s="34">
        <v>3</v>
      </c>
      <c r="B133" s="34" t="s">
        <v>239</v>
      </c>
      <c r="C133" s="35">
        <v>4</v>
      </c>
      <c r="D133" s="34" t="s">
        <v>493</v>
      </c>
      <c r="E133" s="34" t="s">
        <v>135</v>
      </c>
      <c r="F133" s="38" t="s">
        <v>9</v>
      </c>
    </row>
    <row r="134" spans="1:6" ht="21" customHeight="1">
      <c r="A134" s="34">
        <v>4</v>
      </c>
      <c r="B134" s="34" t="s">
        <v>240</v>
      </c>
      <c r="C134" s="35">
        <v>4</v>
      </c>
      <c r="D134" s="34" t="s">
        <v>494</v>
      </c>
      <c r="E134" s="34" t="s">
        <v>495</v>
      </c>
      <c r="F134" s="38" t="s">
        <v>9</v>
      </c>
    </row>
    <row r="135" spans="1:6" ht="21" customHeight="1">
      <c r="A135" s="34">
        <v>5</v>
      </c>
      <c r="B135" s="34" t="s">
        <v>241</v>
      </c>
      <c r="C135" s="35">
        <v>2</v>
      </c>
      <c r="D135" s="34" t="s">
        <v>70</v>
      </c>
      <c r="E135" s="34" t="s">
        <v>135</v>
      </c>
      <c r="F135" s="34">
        <v>2552</v>
      </c>
    </row>
    <row r="136" spans="1:6" ht="21" customHeight="1">
      <c r="A136" s="34">
        <v>6</v>
      </c>
      <c r="B136" s="34" t="s">
        <v>250</v>
      </c>
      <c r="C136" s="35">
        <v>2</v>
      </c>
      <c r="D136" s="34" t="s">
        <v>517</v>
      </c>
      <c r="E136" s="34" t="s">
        <v>516</v>
      </c>
      <c r="F136" s="34">
        <v>2552</v>
      </c>
    </row>
    <row r="137" spans="1:6" ht="21" customHeight="1">
      <c r="A137" s="34">
        <v>7</v>
      </c>
      <c r="B137" s="34" t="s">
        <v>496</v>
      </c>
      <c r="C137" s="35">
        <v>2</v>
      </c>
      <c r="D137" s="34" t="s">
        <v>497</v>
      </c>
      <c r="E137" s="34" t="s">
        <v>498</v>
      </c>
      <c r="F137" s="34">
        <v>2552</v>
      </c>
    </row>
    <row r="138" spans="1:6" s="31" customFormat="1" ht="21" customHeight="1">
      <c r="A138" s="34">
        <v>8</v>
      </c>
      <c r="B138" s="34" t="s">
        <v>499</v>
      </c>
      <c r="C138" s="35">
        <v>4</v>
      </c>
      <c r="D138" s="34" t="s">
        <v>500</v>
      </c>
      <c r="E138" s="34" t="s">
        <v>501</v>
      </c>
      <c r="F138" s="34" t="s">
        <v>9</v>
      </c>
    </row>
    <row r="139" spans="1:6" ht="21" customHeight="1">
      <c r="A139" s="39">
        <v>9</v>
      </c>
      <c r="B139" s="39" t="s">
        <v>518</v>
      </c>
      <c r="C139" s="42">
        <v>4</v>
      </c>
      <c r="D139" s="39" t="s">
        <v>520</v>
      </c>
      <c r="E139" s="39" t="s">
        <v>519</v>
      </c>
      <c r="F139" s="39">
        <v>2552</v>
      </c>
    </row>
    <row r="140" spans="1:6" ht="21" customHeight="1">
      <c r="A140" s="39">
        <v>10</v>
      </c>
      <c r="B140" s="39" t="s">
        <v>481</v>
      </c>
      <c r="C140" s="42">
        <v>4</v>
      </c>
      <c r="D140" s="39" t="s">
        <v>521</v>
      </c>
      <c r="E140" s="1084" t="s">
        <v>2271</v>
      </c>
      <c r="F140" s="39">
        <v>2552</v>
      </c>
    </row>
    <row r="141" spans="1:6" ht="21" customHeight="1">
      <c r="A141" s="39">
        <v>11</v>
      </c>
      <c r="B141" s="39" t="s">
        <v>522</v>
      </c>
      <c r="C141" s="42">
        <v>2</v>
      </c>
      <c r="D141" s="39" t="s">
        <v>126</v>
      </c>
      <c r="E141" s="39" t="s">
        <v>523</v>
      </c>
      <c r="F141" s="39">
        <v>2552</v>
      </c>
    </row>
    <row r="142" spans="1:6" ht="21" customHeight="1">
      <c r="A142" s="395">
        <v>12</v>
      </c>
      <c r="B142" s="36" t="s">
        <v>524</v>
      </c>
      <c r="C142" s="37">
        <v>4</v>
      </c>
      <c r="D142" s="36" t="s">
        <v>525</v>
      </c>
      <c r="E142" s="36" t="s">
        <v>526</v>
      </c>
      <c r="F142" s="36" t="s">
        <v>9</v>
      </c>
    </row>
    <row r="143" spans="1:6">
      <c r="A143" s="86"/>
      <c r="B143" s="29"/>
      <c r="C143" s="86"/>
      <c r="D143" s="29"/>
      <c r="E143" s="29"/>
      <c r="F143" s="135"/>
    </row>
    <row r="144" spans="1:6" ht="23.25">
      <c r="A144" s="211" t="s">
        <v>226</v>
      </c>
      <c r="B144" s="211"/>
      <c r="C144" s="211"/>
      <c r="D144" s="211"/>
      <c r="E144" s="211"/>
      <c r="F144" s="211"/>
    </row>
    <row r="145" spans="1:6" ht="54">
      <c r="A145" s="971" t="s">
        <v>161</v>
      </c>
      <c r="B145" s="971" t="s">
        <v>102</v>
      </c>
      <c r="C145" s="22" t="s">
        <v>181</v>
      </c>
      <c r="D145" s="971" t="s">
        <v>217</v>
      </c>
      <c r="E145" s="971" t="s">
        <v>218</v>
      </c>
      <c r="F145" s="971" t="s">
        <v>219</v>
      </c>
    </row>
    <row r="146" spans="1:6" customFormat="1" ht="39" customHeight="1">
      <c r="A146" s="1056">
        <v>1</v>
      </c>
      <c r="B146" s="1133" t="s">
        <v>2282</v>
      </c>
      <c r="C146" s="1160">
        <v>1</v>
      </c>
      <c r="D146" s="1159" t="s">
        <v>2283</v>
      </c>
      <c r="E146" s="1159" t="s">
        <v>2284</v>
      </c>
      <c r="F146" s="1133" t="s">
        <v>2285</v>
      </c>
    </row>
    <row r="147" spans="1:6" customFormat="1" ht="75" customHeight="1">
      <c r="A147" s="1164">
        <v>2</v>
      </c>
      <c r="B147" s="1153" t="s">
        <v>2286</v>
      </c>
      <c r="C147" s="1164">
        <v>2</v>
      </c>
      <c r="D147" s="1153" t="s">
        <v>2287</v>
      </c>
      <c r="E147" s="1153" t="s">
        <v>2288</v>
      </c>
      <c r="F147" s="1155" t="s">
        <v>2289</v>
      </c>
    </row>
    <row r="148" spans="1:6" customFormat="1" ht="96.75" customHeight="1">
      <c r="A148" s="1161"/>
      <c r="B148" s="1154"/>
      <c r="C148" s="1161">
        <v>4</v>
      </c>
      <c r="D148" s="1154" t="s">
        <v>2290</v>
      </c>
      <c r="E148" s="1154" t="s">
        <v>2291</v>
      </c>
      <c r="F148" s="1156">
        <v>19246</v>
      </c>
    </row>
    <row r="149" spans="1:6" customFormat="1" ht="59.25" customHeight="1">
      <c r="A149" s="1152">
        <v>3</v>
      </c>
      <c r="B149" s="1151" t="s">
        <v>2292</v>
      </c>
      <c r="C149" s="1152">
        <v>3</v>
      </c>
      <c r="D149" s="1151" t="s">
        <v>2293</v>
      </c>
      <c r="E149" s="1151" t="s">
        <v>2294</v>
      </c>
      <c r="F149" s="1151" t="s">
        <v>2295</v>
      </c>
    </row>
    <row r="150" spans="1:6" customFormat="1" ht="78.75" customHeight="1">
      <c r="A150" s="717">
        <v>4</v>
      </c>
      <c r="B150" s="1171" t="s">
        <v>2296</v>
      </c>
      <c r="C150" s="1172">
        <v>4</v>
      </c>
      <c r="D150" s="1171" t="s">
        <v>2402</v>
      </c>
      <c r="E150" s="1171" t="s">
        <v>2297</v>
      </c>
      <c r="F150" s="1171" t="s">
        <v>2298</v>
      </c>
    </row>
    <row r="151" spans="1:6" customFormat="1" ht="45" customHeight="1">
      <c r="A151" s="418">
        <v>5</v>
      </c>
      <c r="B151" s="1154" t="s">
        <v>2323</v>
      </c>
      <c r="C151" s="1152">
        <v>4</v>
      </c>
      <c r="D151" s="1151" t="s">
        <v>2324</v>
      </c>
      <c r="E151" s="1151" t="s">
        <v>2325</v>
      </c>
      <c r="F151" s="1151" t="s">
        <v>2326</v>
      </c>
    </row>
    <row r="152" spans="1:6" customFormat="1" ht="57.75" customHeight="1">
      <c r="A152" s="142">
        <v>6</v>
      </c>
      <c r="B152" s="36" t="s">
        <v>2299</v>
      </c>
      <c r="C152" s="37">
        <v>4</v>
      </c>
      <c r="D152" s="36" t="s">
        <v>2397</v>
      </c>
      <c r="E152" s="36" t="s">
        <v>2398</v>
      </c>
      <c r="F152" s="1178">
        <v>238198</v>
      </c>
    </row>
    <row r="153" spans="1:6" ht="54">
      <c r="A153" s="971" t="s">
        <v>161</v>
      </c>
      <c r="B153" s="971" t="s">
        <v>102</v>
      </c>
      <c r="C153" s="22" t="s">
        <v>181</v>
      </c>
      <c r="D153" s="971" t="s">
        <v>217</v>
      </c>
      <c r="E153" s="971" t="s">
        <v>218</v>
      </c>
      <c r="F153" s="971" t="s">
        <v>219</v>
      </c>
    </row>
    <row r="154" spans="1:6" customFormat="1">
      <c r="A154" s="1161">
        <v>7</v>
      </c>
      <c r="B154" s="1154" t="s">
        <v>2300</v>
      </c>
      <c r="C154" s="1161">
        <v>1</v>
      </c>
      <c r="D154" s="1154" t="s">
        <v>2301</v>
      </c>
      <c r="E154" s="1154" t="s">
        <v>2302</v>
      </c>
      <c r="F154" s="1156">
        <v>19174</v>
      </c>
    </row>
    <row r="155" spans="1:6" customFormat="1">
      <c r="A155" s="1161"/>
      <c r="B155" s="1154"/>
      <c r="C155" s="1161">
        <v>1</v>
      </c>
      <c r="D155" s="1154" t="s">
        <v>2303</v>
      </c>
      <c r="E155" s="1154" t="s">
        <v>2304</v>
      </c>
      <c r="F155" s="1156">
        <v>19203</v>
      </c>
    </row>
    <row r="156" spans="1:6" customFormat="1" ht="37.5">
      <c r="A156" s="1174">
        <v>8</v>
      </c>
      <c r="B156" s="1153" t="s">
        <v>2305</v>
      </c>
      <c r="C156" s="1164">
        <v>3</v>
      </c>
      <c r="D156" s="1153" t="s">
        <v>2306</v>
      </c>
      <c r="E156" s="1153" t="s">
        <v>2307</v>
      </c>
      <c r="F156" s="1155" t="s">
        <v>2308</v>
      </c>
    </row>
    <row r="157" spans="1:6" customFormat="1">
      <c r="A157" s="1161"/>
      <c r="B157" s="1173"/>
      <c r="C157" s="1161">
        <v>1</v>
      </c>
      <c r="D157" s="1154" t="s">
        <v>2309</v>
      </c>
      <c r="E157" s="1154" t="s">
        <v>2291</v>
      </c>
      <c r="F157" s="1173"/>
    </row>
    <row r="158" spans="1:6" customFormat="1" ht="37.5">
      <c r="A158" s="717">
        <v>9</v>
      </c>
      <c r="B158" s="1151" t="s">
        <v>2310</v>
      </c>
      <c r="C158" s="1152">
        <v>2</v>
      </c>
      <c r="D158" s="1171" t="s">
        <v>2399</v>
      </c>
      <c r="E158" s="1171" t="s">
        <v>2400</v>
      </c>
      <c r="F158" s="657" t="s">
        <v>2308</v>
      </c>
    </row>
    <row r="159" spans="1:6" customFormat="1" ht="37.5">
      <c r="A159" s="717">
        <v>10</v>
      </c>
      <c r="B159" s="1151" t="s">
        <v>2311</v>
      </c>
      <c r="C159" s="1152">
        <v>4</v>
      </c>
      <c r="D159" s="1151" t="s">
        <v>2312</v>
      </c>
      <c r="E159" s="1151" t="s">
        <v>2313</v>
      </c>
      <c r="F159" s="145">
        <v>2552</v>
      </c>
    </row>
    <row r="160" spans="1:6" customFormat="1" ht="56.25">
      <c r="A160" s="717">
        <v>11</v>
      </c>
      <c r="B160" s="1151" t="s">
        <v>2321</v>
      </c>
      <c r="C160" s="1152">
        <v>4</v>
      </c>
      <c r="D160" s="1151" t="s">
        <v>2322</v>
      </c>
      <c r="E160" s="1151" t="s">
        <v>22</v>
      </c>
      <c r="F160" s="145">
        <v>2552</v>
      </c>
    </row>
    <row r="161" spans="1:6" customFormat="1">
      <c r="A161" s="717">
        <v>12</v>
      </c>
      <c r="B161" s="1151" t="s">
        <v>2314</v>
      </c>
      <c r="C161" s="1152">
        <v>1</v>
      </c>
      <c r="D161" s="1151" t="s">
        <v>638</v>
      </c>
      <c r="E161" s="1151" t="s">
        <v>2315</v>
      </c>
      <c r="F161" s="145" t="s">
        <v>2401</v>
      </c>
    </row>
    <row r="162" spans="1:6" ht="39.950000000000003" customHeight="1">
      <c r="A162" s="160">
        <v>13</v>
      </c>
      <c r="B162" s="1151" t="s">
        <v>2316</v>
      </c>
      <c r="C162" s="1152">
        <v>4</v>
      </c>
      <c r="D162" s="1151" t="s">
        <v>2317</v>
      </c>
      <c r="E162" s="1151" t="s">
        <v>2318</v>
      </c>
      <c r="F162" s="647" t="s">
        <v>9</v>
      </c>
    </row>
    <row r="163" spans="1:6" ht="39.950000000000003" customHeight="1">
      <c r="A163" s="1177">
        <v>14</v>
      </c>
      <c r="B163" s="36" t="s">
        <v>2319</v>
      </c>
      <c r="C163" s="37">
        <v>5</v>
      </c>
      <c r="D163" s="36" t="s">
        <v>2327</v>
      </c>
      <c r="E163" s="36" t="s">
        <v>2320</v>
      </c>
      <c r="F163" s="1178" t="s">
        <v>9</v>
      </c>
    </row>
    <row r="164" spans="1:6">
      <c r="A164" s="1068"/>
      <c r="B164" s="29"/>
      <c r="C164" s="86"/>
      <c r="D164" s="29"/>
      <c r="E164" s="29"/>
      <c r="F164" s="135"/>
    </row>
    <row r="165" spans="1:6" ht="23.25">
      <c r="A165" s="1275" t="s">
        <v>38</v>
      </c>
      <c r="B165" s="1275"/>
      <c r="C165" s="215"/>
      <c r="D165" s="211"/>
      <c r="E165" s="211"/>
      <c r="F165" s="211"/>
    </row>
    <row r="166" spans="1:6" ht="54">
      <c r="A166" s="971" t="s">
        <v>161</v>
      </c>
      <c r="B166" s="971" t="s">
        <v>102</v>
      </c>
      <c r="C166" s="22" t="s">
        <v>181</v>
      </c>
      <c r="D166" s="971" t="s">
        <v>217</v>
      </c>
      <c r="E166" s="971" t="s">
        <v>218</v>
      </c>
      <c r="F166" s="971" t="s">
        <v>219</v>
      </c>
    </row>
    <row r="167" spans="1:6" ht="18.75" customHeight="1">
      <c r="A167" s="1251" t="s">
        <v>39</v>
      </c>
      <c r="B167" s="1252"/>
      <c r="C167" s="1252"/>
      <c r="D167" s="1252"/>
      <c r="E167" s="1252"/>
      <c r="F167" s="1253"/>
    </row>
    <row r="168" spans="1:6">
      <c r="A168" s="1160">
        <v>1</v>
      </c>
      <c r="B168" s="407" t="s">
        <v>45</v>
      </c>
      <c r="C168" s="1160" t="s">
        <v>344</v>
      </c>
      <c r="D168" s="1160" t="s">
        <v>126</v>
      </c>
      <c r="E168" s="1159" t="s">
        <v>345</v>
      </c>
      <c r="F168" s="1163">
        <v>19406</v>
      </c>
    </row>
    <row r="169" spans="1:6">
      <c r="A169" s="1161"/>
      <c r="B169" s="1154"/>
      <c r="C169" s="1161" t="s">
        <v>26</v>
      </c>
      <c r="D169" s="1154" t="s">
        <v>1016</v>
      </c>
      <c r="E169" s="1154" t="s">
        <v>346</v>
      </c>
      <c r="F169" s="1156">
        <v>19246</v>
      </c>
    </row>
    <row r="170" spans="1:6" ht="56.25">
      <c r="A170" s="37">
        <v>2</v>
      </c>
      <c r="B170" s="141" t="s">
        <v>127</v>
      </c>
      <c r="C170" s="142" t="s">
        <v>71</v>
      </c>
      <c r="D170" s="36" t="s">
        <v>529</v>
      </c>
      <c r="E170" s="141" t="s">
        <v>128</v>
      </c>
      <c r="F170" s="141" t="s">
        <v>530</v>
      </c>
    </row>
    <row r="171" spans="1:6" ht="18.75" customHeight="1">
      <c r="A171" s="1258" t="s">
        <v>129</v>
      </c>
      <c r="B171" s="1259"/>
      <c r="C171" s="1259"/>
      <c r="D171" s="1259"/>
      <c r="E171" s="1259"/>
      <c r="F171" s="1260"/>
    </row>
    <row r="172" spans="1:6">
      <c r="A172" s="1160">
        <v>3</v>
      </c>
      <c r="B172" s="1159" t="s">
        <v>130</v>
      </c>
      <c r="C172" s="1160">
        <v>2</v>
      </c>
      <c r="D172" s="1159" t="s">
        <v>131</v>
      </c>
      <c r="E172" s="1159" t="s">
        <v>132</v>
      </c>
      <c r="F172" s="1159" t="s">
        <v>133</v>
      </c>
    </row>
    <row r="173" spans="1:6">
      <c r="A173" s="41"/>
      <c r="B173" s="38"/>
      <c r="C173" s="41">
        <v>2</v>
      </c>
      <c r="D173" s="38" t="s">
        <v>134</v>
      </c>
      <c r="E173" s="38" t="s">
        <v>135</v>
      </c>
      <c r="F173" s="119">
        <v>19280</v>
      </c>
    </row>
    <row r="174" spans="1:6">
      <c r="A174" s="1251" t="s">
        <v>33</v>
      </c>
      <c r="B174" s="1252"/>
      <c r="C174" s="1252"/>
      <c r="D174" s="1252"/>
      <c r="E174" s="1252"/>
      <c r="F174" s="1253"/>
    </row>
    <row r="175" spans="1:6" ht="56.25">
      <c r="A175" s="42">
        <v>4</v>
      </c>
      <c r="B175" s="78" t="s">
        <v>122</v>
      </c>
      <c r="C175" s="77">
        <v>2.5</v>
      </c>
      <c r="D175" s="39" t="s">
        <v>347</v>
      </c>
      <c r="E175" s="39" t="s">
        <v>348</v>
      </c>
      <c r="F175" s="409">
        <v>19468</v>
      </c>
    </row>
    <row r="176" spans="1:6" ht="56.25">
      <c r="A176" s="51"/>
      <c r="B176" s="51"/>
      <c r="C176" s="51">
        <v>2.5</v>
      </c>
      <c r="D176" s="47" t="s">
        <v>349</v>
      </c>
      <c r="E176" s="47" t="s">
        <v>136</v>
      </c>
      <c r="F176" s="136">
        <v>19471</v>
      </c>
    </row>
    <row r="177" spans="1:6" ht="75">
      <c r="A177" s="51"/>
      <c r="B177" s="51"/>
      <c r="C177" s="51">
        <v>2.2000000000000002</v>
      </c>
      <c r="D177" s="47" t="s">
        <v>350</v>
      </c>
      <c r="E177" s="47" t="s">
        <v>136</v>
      </c>
      <c r="F177" s="136">
        <v>19613</v>
      </c>
    </row>
    <row r="178" spans="1:6" ht="37.5">
      <c r="A178" s="41"/>
      <c r="B178" s="41"/>
      <c r="C178" s="41">
        <v>2.2000000000000002</v>
      </c>
      <c r="D178" s="38" t="s">
        <v>351</v>
      </c>
      <c r="E178" s="38" t="s">
        <v>136</v>
      </c>
      <c r="F178" s="119">
        <v>19616</v>
      </c>
    </row>
    <row r="179" spans="1:6" ht="54">
      <c r="A179" s="15" t="s">
        <v>161</v>
      </c>
      <c r="B179" s="15" t="s">
        <v>102</v>
      </c>
      <c r="C179" s="22" t="s">
        <v>181</v>
      </c>
      <c r="D179" s="15" t="s">
        <v>217</v>
      </c>
      <c r="E179" s="15" t="s">
        <v>218</v>
      </c>
      <c r="F179" s="15" t="s">
        <v>219</v>
      </c>
    </row>
    <row r="180" spans="1:6">
      <c r="A180" s="1278" t="s">
        <v>137</v>
      </c>
      <c r="B180" s="1278"/>
      <c r="C180" s="1278"/>
      <c r="D180" s="1278"/>
      <c r="E180" s="1278"/>
      <c r="F180" s="1278"/>
    </row>
    <row r="181" spans="1:6">
      <c r="A181" s="51">
        <v>5</v>
      </c>
      <c r="B181" s="336" t="s">
        <v>352</v>
      </c>
      <c r="C181" s="1">
        <v>2.2000000000000002</v>
      </c>
      <c r="D181" s="337" t="s">
        <v>353</v>
      </c>
      <c r="E181" s="336" t="s">
        <v>354</v>
      </c>
      <c r="F181" s="338">
        <v>238392</v>
      </c>
    </row>
    <row r="182" spans="1:6" ht="37.5">
      <c r="A182" s="320"/>
      <c r="B182" s="339"/>
      <c r="C182" s="51">
        <v>2.4</v>
      </c>
      <c r="D182" s="47" t="s">
        <v>355</v>
      </c>
      <c r="E182" s="47" t="s">
        <v>224</v>
      </c>
      <c r="F182" s="340">
        <v>238397</v>
      </c>
    </row>
    <row r="183" spans="1:6" ht="37.5">
      <c r="A183" s="320"/>
      <c r="B183" s="105"/>
      <c r="C183" s="341">
        <v>2.2999999999999998</v>
      </c>
      <c r="D183" s="342" t="s">
        <v>356</v>
      </c>
      <c r="E183" s="343" t="s">
        <v>357</v>
      </c>
      <c r="F183" s="344">
        <v>238432</v>
      </c>
    </row>
    <row r="184" spans="1:6">
      <c r="A184" s="320"/>
      <c r="B184" s="47"/>
      <c r="C184" s="51">
        <v>2.2000000000000002</v>
      </c>
      <c r="D184" s="47" t="s">
        <v>125</v>
      </c>
      <c r="E184" s="47" t="s">
        <v>1017</v>
      </c>
      <c r="F184" s="340">
        <v>238593</v>
      </c>
    </row>
    <row r="185" spans="1:6" ht="37.5">
      <c r="A185" s="320"/>
      <c r="B185" s="47"/>
      <c r="C185" s="51">
        <v>2.2000000000000002</v>
      </c>
      <c r="D185" s="47" t="s">
        <v>358</v>
      </c>
      <c r="E185" s="47" t="s">
        <v>359</v>
      </c>
      <c r="F185" s="340">
        <v>238604</v>
      </c>
    </row>
    <row r="186" spans="1:6">
      <c r="A186" s="1278" t="s">
        <v>2</v>
      </c>
      <c r="B186" s="1278"/>
      <c r="C186" s="1278"/>
      <c r="D186" s="1278"/>
      <c r="E186" s="1278"/>
      <c r="F186" s="1278"/>
    </row>
    <row r="187" spans="1:6">
      <c r="A187" s="77">
        <v>6</v>
      </c>
      <c r="B187" s="407" t="s">
        <v>138</v>
      </c>
      <c r="C187" s="77">
        <v>4</v>
      </c>
      <c r="D187" s="78" t="s">
        <v>140</v>
      </c>
      <c r="E187" s="78" t="s">
        <v>360</v>
      </c>
      <c r="F187" s="408" t="s">
        <v>361</v>
      </c>
    </row>
    <row r="188" spans="1:6" ht="37.5">
      <c r="A188" s="41"/>
      <c r="B188" s="140"/>
      <c r="C188" s="41">
        <v>4</v>
      </c>
      <c r="D188" s="38" t="s">
        <v>139</v>
      </c>
      <c r="E188" s="38" t="s">
        <v>141</v>
      </c>
      <c r="F188" s="38" t="s">
        <v>142</v>
      </c>
    </row>
    <row r="189" spans="1:6" ht="54">
      <c r="A189" s="15" t="s">
        <v>161</v>
      </c>
      <c r="B189" s="15" t="s">
        <v>102</v>
      </c>
      <c r="C189" s="22" t="s">
        <v>181</v>
      </c>
      <c r="D189" s="15" t="s">
        <v>217</v>
      </c>
      <c r="E189" s="15" t="s">
        <v>218</v>
      </c>
      <c r="F189" s="15" t="s">
        <v>219</v>
      </c>
    </row>
    <row r="190" spans="1:6">
      <c r="A190" s="1280" t="s">
        <v>44</v>
      </c>
      <c r="B190" s="1280"/>
      <c r="C190" s="1280"/>
      <c r="D190" s="1280"/>
      <c r="E190" s="1280"/>
      <c r="F190" s="1280"/>
    </row>
    <row r="191" spans="1:6" ht="37.5">
      <c r="A191" s="42">
        <v>7</v>
      </c>
      <c r="B191" s="78" t="s">
        <v>143</v>
      </c>
      <c r="C191" s="77">
        <v>2</v>
      </c>
      <c r="D191" s="78" t="s">
        <v>362</v>
      </c>
      <c r="E191" s="78" t="s">
        <v>150</v>
      </c>
      <c r="F191" s="410" t="s">
        <v>363</v>
      </c>
    </row>
    <row r="192" spans="1:6" ht="37.5">
      <c r="A192" s="51"/>
      <c r="B192" s="47"/>
      <c r="C192" s="51">
        <v>2</v>
      </c>
      <c r="D192" s="47" t="s">
        <v>364</v>
      </c>
      <c r="E192" s="47" t="s">
        <v>150</v>
      </c>
      <c r="F192" s="411">
        <v>19207</v>
      </c>
    </row>
    <row r="193" spans="1:6" ht="37.5">
      <c r="A193" s="51"/>
      <c r="B193" s="47"/>
      <c r="C193" s="51">
        <v>2</v>
      </c>
      <c r="D193" s="47" t="s">
        <v>365</v>
      </c>
      <c r="E193" s="47" t="s">
        <v>366</v>
      </c>
      <c r="F193" s="411" t="s">
        <v>367</v>
      </c>
    </row>
    <row r="194" spans="1:6" ht="37.5">
      <c r="A194" s="51"/>
      <c r="B194" s="47"/>
      <c r="C194" s="51">
        <v>2</v>
      </c>
      <c r="D194" s="47" t="s">
        <v>368</v>
      </c>
      <c r="E194" s="47" t="s">
        <v>369</v>
      </c>
      <c r="F194" s="411" t="s">
        <v>370</v>
      </c>
    </row>
    <row r="195" spans="1:6" ht="37.5">
      <c r="A195" s="51"/>
      <c r="B195" s="47"/>
      <c r="C195" s="51">
        <v>2</v>
      </c>
      <c r="D195" s="47" t="s">
        <v>371</v>
      </c>
      <c r="E195" s="47" t="s">
        <v>531</v>
      </c>
      <c r="F195" s="411">
        <v>19329</v>
      </c>
    </row>
    <row r="196" spans="1:6" ht="37.5">
      <c r="A196" s="51"/>
      <c r="B196" s="412"/>
      <c r="C196" s="51">
        <v>4</v>
      </c>
      <c r="D196" s="47" t="s">
        <v>372</v>
      </c>
      <c r="E196" s="47" t="s">
        <v>373</v>
      </c>
      <c r="F196" s="411" t="s">
        <v>374</v>
      </c>
    </row>
    <row r="197" spans="1:6" ht="37.5">
      <c r="A197" s="51"/>
      <c r="B197" s="412"/>
      <c r="C197" s="51">
        <v>4</v>
      </c>
      <c r="D197" s="47" t="s">
        <v>375</v>
      </c>
      <c r="E197" s="47" t="s">
        <v>376</v>
      </c>
      <c r="F197" s="411" t="s">
        <v>377</v>
      </c>
    </row>
    <row r="198" spans="1:6" ht="37.5">
      <c r="A198" s="51"/>
      <c r="B198" s="412"/>
      <c r="C198" s="51">
        <v>4</v>
      </c>
      <c r="D198" s="47" t="s">
        <v>378</v>
      </c>
      <c r="E198" s="47" t="s">
        <v>376</v>
      </c>
      <c r="F198" s="411" t="s">
        <v>379</v>
      </c>
    </row>
    <row r="199" spans="1:6">
      <c r="A199" s="42">
        <v>8</v>
      </c>
      <c r="B199" s="39" t="s">
        <v>144</v>
      </c>
      <c r="C199" s="42">
        <v>4</v>
      </c>
      <c r="D199" s="39" t="s">
        <v>380</v>
      </c>
      <c r="E199" s="39" t="s">
        <v>381</v>
      </c>
      <c r="F199" s="346" t="s">
        <v>382</v>
      </c>
    </row>
    <row r="200" spans="1:6">
      <c r="A200" s="51"/>
      <c r="B200" s="47"/>
      <c r="C200" s="51">
        <v>2</v>
      </c>
      <c r="D200" s="47" t="s">
        <v>383</v>
      </c>
      <c r="E200" s="47" t="s">
        <v>384</v>
      </c>
      <c r="F200" s="411" t="s">
        <v>385</v>
      </c>
    </row>
    <row r="201" spans="1:6">
      <c r="A201" s="51"/>
      <c r="B201" s="47"/>
      <c r="C201" s="51">
        <v>4</v>
      </c>
      <c r="D201" s="47" t="s">
        <v>72</v>
      </c>
      <c r="E201" s="47" t="s">
        <v>258</v>
      </c>
      <c r="F201" s="411" t="s">
        <v>386</v>
      </c>
    </row>
    <row r="202" spans="1:6">
      <c r="A202" s="37">
        <v>9</v>
      </c>
      <c r="B202" s="36" t="s">
        <v>387</v>
      </c>
      <c r="C202" s="37">
        <v>4</v>
      </c>
      <c r="D202" s="36" t="s">
        <v>388</v>
      </c>
      <c r="E202" s="36" t="s">
        <v>389</v>
      </c>
      <c r="F202" s="413" t="s">
        <v>390</v>
      </c>
    </row>
    <row r="203" spans="1:6" ht="54">
      <c r="A203" s="15" t="s">
        <v>161</v>
      </c>
      <c r="B203" s="15" t="s">
        <v>102</v>
      </c>
      <c r="C203" s="22" t="s">
        <v>181</v>
      </c>
      <c r="D203" s="15" t="s">
        <v>217</v>
      </c>
      <c r="E203" s="15" t="s">
        <v>218</v>
      </c>
      <c r="F203" s="15" t="s">
        <v>219</v>
      </c>
    </row>
    <row r="204" spans="1:6">
      <c r="A204" s="1278" t="s">
        <v>146</v>
      </c>
      <c r="B204" s="1278"/>
      <c r="C204" s="1278"/>
      <c r="D204" s="1278"/>
      <c r="E204" s="1278"/>
      <c r="F204" s="1278"/>
    </row>
    <row r="205" spans="1:6">
      <c r="A205" s="1235">
        <v>10</v>
      </c>
      <c r="B205" s="78" t="s">
        <v>124</v>
      </c>
      <c r="C205" s="414">
        <v>2</v>
      </c>
      <c r="D205" s="78" t="s">
        <v>125</v>
      </c>
      <c r="E205" s="78" t="s">
        <v>149</v>
      </c>
      <c r="F205" s="338">
        <v>19478</v>
      </c>
    </row>
    <row r="206" spans="1:6">
      <c r="A206" s="1279"/>
      <c r="B206" s="51"/>
      <c r="C206" s="417">
        <v>4</v>
      </c>
      <c r="D206" s="47" t="s">
        <v>391</v>
      </c>
      <c r="E206" s="47" t="s">
        <v>392</v>
      </c>
      <c r="F206" s="340">
        <v>19470</v>
      </c>
    </row>
    <row r="207" spans="1:6">
      <c r="A207" s="1279"/>
      <c r="B207" s="51"/>
      <c r="C207" s="417">
        <v>2</v>
      </c>
      <c r="D207" s="47" t="s">
        <v>125</v>
      </c>
      <c r="E207" s="47" t="s">
        <v>149</v>
      </c>
      <c r="F207" s="340">
        <v>19469</v>
      </c>
    </row>
    <row r="208" spans="1:6">
      <c r="A208" s="1279"/>
      <c r="B208" s="51"/>
      <c r="C208" s="417">
        <v>2</v>
      </c>
      <c r="D208" s="47" t="s">
        <v>125</v>
      </c>
      <c r="E208" s="47" t="s">
        <v>149</v>
      </c>
      <c r="F208" s="340">
        <v>19457</v>
      </c>
    </row>
    <row r="209" spans="1:6">
      <c r="A209" s="1279"/>
      <c r="B209" s="51"/>
      <c r="C209" s="417">
        <v>2</v>
      </c>
      <c r="D209" s="47" t="s">
        <v>125</v>
      </c>
      <c r="E209" s="47" t="s">
        <v>149</v>
      </c>
      <c r="F209" s="340">
        <v>19441</v>
      </c>
    </row>
    <row r="210" spans="1:6">
      <c r="A210" s="1279"/>
      <c r="B210" s="51"/>
      <c r="C210" s="417">
        <v>2</v>
      </c>
      <c r="D210" s="47" t="s">
        <v>125</v>
      </c>
      <c r="E210" s="47" t="s">
        <v>135</v>
      </c>
      <c r="F210" s="340">
        <v>19440</v>
      </c>
    </row>
    <row r="211" spans="1:6">
      <c r="A211" s="1279"/>
      <c r="B211" s="418"/>
      <c r="C211" s="51">
        <v>2</v>
      </c>
      <c r="D211" s="47" t="s">
        <v>125</v>
      </c>
      <c r="E211" s="47" t="s">
        <v>149</v>
      </c>
      <c r="F211" s="340">
        <v>19422</v>
      </c>
    </row>
    <row r="212" spans="1:6">
      <c r="A212" s="1279"/>
      <c r="B212" s="418"/>
      <c r="C212" s="51">
        <v>2</v>
      </c>
      <c r="D212" s="47" t="s">
        <v>125</v>
      </c>
      <c r="E212" s="47" t="s">
        <v>149</v>
      </c>
      <c r="F212" s="340">
        <v>19322</v>
      </c>
    </row>
    <row r="213" spans="1:6">
      <c r="A213" s="1279"/>
      <c r="B213" s="47"/>
      <c r="C213" s="51">
        <v>2</v>
      </c>
      <c r="D213" s="47" t="s">
        <v>125</v>
      </c>
      <c r="E213" s="47" t="s">
        <v>149</v>
      </c>
      <c r="F213" s="340">
        <v>19266</v>
      </c>
    </row>
    <row r="214" spans="1:6">
      <c r="A214" s="1279"/>
      <c r="B214" s="418"/>
      <c r="C214" s="51">
        <v>2</v>
      </c>
      <c r="D214" s="47" t="s">
        <v>125</v>
      </c>
      <c r="E214" s="47" t="s">
        <v>149</v>
      </c>
      <c r="F214" s="340">
        <v>19253</v>
      </c>
    </row>
    <row r="215" spans="1:6">
      <c r="A215" s="1279"/>
      <c r="B215" s="418"/>
      <c r="C215" s="51">
        <v>2</v>
      </c>
      <c r="D215" s="47" t="s">
        <v>125</v>
      </c>
      <c r="E215" s="47" t="s">
        <v>149</v>
      </c>
      <c r="F215" s="340">
        <v>19251</v>
      </c>
    </row>
    <row r="216" spans="1:6">
      <c r="A216" s="1279"/>
      <c r="B216" s="418"/>
      <c r="C216" s="51">
        <v>4</v>
      </c>
      <c r="D216" s="47" t="s">
        <v>391</v>
      </c>
      <c r="E216" s="47" t="s">
        <v>393</v>
      </c>
      <c r="F216" s="340">
        <v>40423</v>
      </c>
    </row>
    <row r="217" spans="1:6" ht="56.25">
      <c r="A217" s="1247"/>
      <c r="B217" s="415"/>
      <c r="C217" s="100">
        <v>4</v>
      </c>
      <c r="D217" s="48" t="s">
        <v>394</v>
      </c>
      <c r="E217" s="48" t="s">
        <v>395</v>
      </c>
      <c r="F217" s="416">
        <v>19130</v>
      </c>
    </row>
    <row r="218" spans="1:6">
      <c r="A218" s="86"/>
      <c r="B218" s="29"/>
      <c r="C218" s="86"/>
      <c r="D218" s="29"/>
      <c r="E218" s="29"/>
      <c r="F218" s="135"/>
    </row>
    <row r="219" spans="1:6" ht="23.25">
      <c r="A219" s="211" t="s">
        <v>65</v>
      </c>
      <c r="B219" s="215"/>
      <c r="C219" s="215"/>
      <c r="D219" s="211"/>
      <c r="E219" s="211"/>
      <c r="F219" s="211"/>
    </row>
    <row r="220" spans="1:6" ht="54">
      <c r="A220" s="15" t="s">
        <v>161</v>
      </c>
      <c r="B220" s="17" t="s">
        <v>102</v>
      </c>
      <c r="C220" s="107" t="s">
        <v>181</v>
      </c>
      <c r="D220" s="17" t="s">
        <v>217</v>
      </c>
      <c r="E220" s="17" t="s">
        <v>218</v>
      </c>
      <c r="F220" s="17" t="s">
        <v>219</v>
      </c>
    </row>
    <row r="221" spans="1:6">
      <c r="A221" s="51">
        <v>1</v>
      </c>
      <c r="B221" s="78" t="s">
        <v>76</v>
      </c>
      <c r="C221" s="77">
        <v>2</v>
      </c>
      <c r="D221" s="78" t="s">
        <v>70</v>
      </c>
      <c r="E221" s="78" t="s">
        <v>527</v>
      </c>
      <c r="F221" s="384">
        <v>238322</v>
      </c>
    </row>
    <row r="222" spans="1:6" ht="37.5">
      <c r="A222" s="399">
        <v>2</v>
      </c>
      <c r="B222" s="36" t="s">
        <v>439</v>
      </c>
      <c r="C222" s="37">
        <v>2</v>
      </c>
      <c r="D222" s="36" t="s">
        <v>70</v>
      </c>
      <c r="E222" s="36" t="s">
        <v>440</v>
      </c>
      <c r="F222" s="385">
        <v>19238</v>
      </c>
    </row>
    <row r="223" spans="1:6">
      <c r="A223" s="334"/>
      <c r="B223" s="334"/>
      <c r="C223" s="335"/>
      <c r="D223" s="334"/>
      <c r="E223" s="334"/>
      <c r="F223" s="334"/>
    </row>
    <row r="224" spans="1:6" ht="23.25">
      <c r="A224" s="211" t="s">
        <v>93</v>
      </c>
      <c r="B224" s="215"/>
      <c r="C224" s="215"/>
      <c r="D224" s="211"/>
      <c r="E224" s="211"/>
      <c r="F224" s="211"/>
    </row>
    <row r="225" spans="1:6" ht="36">
      <c r="A225" s="15" t="s">
        <v>80</v>
      </c>
      <c r="B225" s="15" t="s">
        <v>81</v>
      </c>
      <c r="C225" s="22" t="s">
        <v>52</v>
      </c>
      <c r="D225" s="15" t="s">
        <v>53</v>
      </c>
      <c r="E225" s="15" t="s">
        <v>54</v>
      </c>
      <c r="F225" s="15" t="s">
        <v>51</v>
      </c>
    </row>
    <row r="226" spans="1:6">
      <c r="A226" s="509">
        <v>1</v>
      </c>
      <c r="B226" s="510" t="s">
        <v>907</v>
      </c>
      <c r="C226" s="509">
        <v>1</v>
      </c>
      <c r="D226" s="510" t="s">
        <v>908</v>
      </c>
      <c r="E226" s="510" t="s">
        <v>909</v>
      </c>
      <c r="F226" s="533" t="s">
        <v>910</v>
      </c>
    </row>
    <row r="227" spans="1:6">
      <c r="A227" s="511">
        <v>2</v>
      </c>
      <c r="B227" s="512" t="s">
        <v>911</v>
      </c>
      <c r="C227" s="511">
        <v>1</v>
      </c>
      <c r="D227" s="512" t="s">
        <v>908</v>
      </c>
      <c r="E227" s="512" t="s">
        <v>909</v>
      </c>
      <c r="F227" s="534" t="s">
        <v>910</v>
      </c>
    </row>
    <row r="228" spans="1:6">
      <c r="A228" s="511">
        <v>3</v>
      </c>
      <c r="B228" s="512" t="s">
        <v>912</v>
      </c>
      <c r="C228" s="511">
        <v>1</v>
      </c>
      <c r="D228" s="512" t="s">
        <v>908</v>
      </c>
      <c r="E228" s="512" t="s">
        <v>909</v>
      </c>
      <c r="F228" s="534" t="s">
        <v>910</v>
      </c>
    </row>
    <row r="229" spans="1:6">
      <c r="A229" s="511">
        <v>4</v>
      </c>
      <c r="B229" s="512" t="s">
        <v>913</v>
      </c>
      <c r="C229" s="511">
        <v>1</v>
      </c>
      <c r="D229" s="512" t="s">
        <v>908</v>
      </c>
      <c r="E229" s="512" t="s">
        <v>909</v>
      </c>
      <c r="F229" s="534" t="s">
        <v>910</v>
      </c>
    </row>
    <row r="230" spans="1:6">
      <c r="A230" s="511">
        <v>5</v>
      </c>
      <c r="B230" s="512" t="s">
        <v>857</v>
      </c>
      <c r="C230" s="511">
        <v>1</v>
      </c>
      <c r="D230" s="512" t="s">
        <v>908</v>
      </c>
      <c r="E230" s="512" t="s">
        <v>909</v>
      </c>
      <c r="F230" s="534" t="s">
        <v>910</v>
      </c>
    </row>
    <row r="231" spans="1:6">
      <c r="A231" s="511">
        <v>6</v>
      </c>
      <c r="B231" s="512" t="s">
        <v>914</v>
      </c>
      <c r="C231" s="511">
        <v>1</v>
      </c>
      <c r="D231" s="512" t="s">
        <v>908</v>
      </c>
      <c r="E231" s="512" t="s">
        <v>909</v>
      </c>
      <c r="F231" s="534" t="s">
        <v>910</v>
      </c>
    </row>
    <row r="232" spans="1:6">
      <c r="A232" s="511">
        <v>7</v>
      </c>
      <c r="B232" s="512" t="s">
        <v>915</v>
      </c>
      <c r="C232" s="511">
        <v>1</v>
      </c>
      <c r="D232" s="512" t="s">
        <v>908</v>
      </c>
      <c r="E232" s="512" t="s">
        <v>909</v>
      </c>
      <c r="F232" s="534" t="s">
        <v>910</v>
      </c>
    </row>
    <row r="233" spans="1:6">
      <c r="A233" s="511">
        <v>8</v>
      </c>
      <c r="B233" s="512" t="s">
        <v>916</v>
      </c>
      <c r="C233" s="511">
        <v>1</v>
      </c>
      <c r="D233" s="512" t="s">
        <v>908</v>
      </c>
      <c r="E233" s="512" t="s">
        <v>909</v>
      </c>
      <c r="F233" s="534" t="s">
        <v>910</v>
      </c>
    </row>
    <row r="234" spans="1:6">
      <c r="A234" s="511">
        <v>9</v>
      </c>
      <c r="B234" s="512" t="s">
        <v>917</v>
      </c>
      <c r="C234" s="511">
        <v>1</v>
      </c>
      <c r="D234" s="512" t="s">
        <v>908</v>
      </c>
      <c r="E234" s="512" t="s">
        <v>909</v>
      </c>
      <c r="F234" s="534" t="s">
        <v>910</v>
      </c>
    </row>
    <row r="235" spans="1:6">
      <c r="A235" s="511">
        <v>10</v>
      </c>
      <c r="B235" s="512" t="s">
        <v>918</v>
      </c>
      <c r="C235" s="511">
        <v>1</v>
      </c>
      <c r="D235" s="512" t="s">
        <v>908</v>
      </c>
      <c r="E235" s="512" t="s">
        <v>909</v>
      </c>
      <c r="F235" s="534" t="s">
        <v>910</v>
      </c>
    </row>
    <row r="236" spans="1:6">
      <c r="A236" s="511">
        <v>11</v>
      </c>
      <c r="B236" s="512" t="s">
        <v>919</v>
      </c>
      <c r="C236" s="511">
        <v>1</v>
      </c>
      <c r="D236" s="512" t="s">
        <v>908</v>
      </c>
      <c r="E236" s="512" t="s">
        <v>909</v>
      </c>
      <c r="F236" s="534" t="s">
        <v>910</v>
      </c>
    </row>
    <row r="237" spans="1:6">
      <c r="A237" s="511">
        <v>12</v>
      </c>
      <c r="B237" s="512" t="s">
        <v>920</v>
      </c>
      <c r="C237" s="511">
        <v>1</v>
      </c>
      <c r="D237" s="512" t="s">
        <v>908</v>
      </c>
      <c r="E237" s="512" t="s">
        <v>909</v>
      </c>
      <c r="F237" s="534" t="s">
        <v>910</v>
      </c>
    </row>
    <row r="238" spans="1:6">
      <c r="A238" s="511">
        <v>13</v>
      </c>
      <c r="B238" s="512" t="s">
        <v>921</v>
      </c>
      <c r="C238" s="511">
        <v>1</v>
      </c>
      <c r="D238" s="512" t="s">
        <v>908</v>
      </c>
      <c r="E238" s="512" t="s">
        <v>909</v>
      </c>
      <c r="F238" s="534" t="s">
        <v>910</v>
      </c>
    </row>
    <row r="239" spans="1:6">
      <c r="A239" s="511">
        <v>14</v>
      </c>
      <c r="B239" s="512" t="s">
        <v>922</v>
      </c>
      <c r="C239" s="511">
        <v>1</v>
      </c>
      <c r="D239" s="512" t="s">
        <v>908</v>
      </c>
      <c r="E239" s="512" t="s">
        <v>909</v>
      </c>
      <c r="F239" s="534" t="s">
        <v>910</v>
      </c>
    </row>
    <row r="240" spans="1:6" ht="37.5">
      <c r="A240" s="499">
        <v>15</v>
      </c>
      <c r="B240" s="500" t="s">
        <v>888</v>
      </c>
      <c r="C240" s="499">
        <v>2</v>
      </c>
      <c r="D240" s="500" t="s">
        <v>923</v>
      </c>
      <c r="E240" s="500" t="s">
        <v>964</v>
      </c>
      <c r="F240" s="535" t="s">
        <v>924</v>
      </c>
    </row>
    <row r="241" spans="1:6">
      <c r="A241" s="499">
        <v>16</v>
      </c>
      <c r="B241" s="500" t="s">
        <v>925</v>
      </c>
      <c r="C241" s="499">
        <v>1</v>
      </c>
      <c r="D241" s="500" t="s">
        <v>926</v>
      </c>
      <c r="E241" s="500" t="s">
        <v>927</v>
      </c>
      <c r="F241" s="535" t="s">
        <v>928</v>
      </c>
    </row>
    <row r="242" spans="1:6">
      <c r="A242" s="499">
        <v>17</v>
      </c>
      <c r="B242" s="500" t="s">
        <v>929</v>
      </c>
      <c r="C242" s="499">
        <v>1</v>
      </c>
      <c r="D242" s="500" t="s">
        <v>930</v>
      </c>
      <c r="E242" s="500" t="s">
        <v>927</v>
      </c>
      <c r="F242" s="535" t="s">
        <v>931</v>
      </c>
    </row>
    <row r="243" spans="1:6">
      <c r="A243" s="499">
        <v>18</v>
      </c>
      <c r="B243" s="500" t="s">
        <v>932</v>
      </c>
      <c r="C243" s="499">
        <v>1</v>
      </c>
      <c r="D243" s="500" t="s">
        <v>930</v>
      </c>
      <c r="E243" s="500" t="s">
        <v>927</v>
      </c>
      <c r="F243" s="535" t="s">
        <v>931</v>
      </c>
    </row>
    <row r="244" spans="1:6">
      <c r="A244" s="499">
        <v>19</v>
      </c>
      <c r="B244" s="500" t="s">
        <v>933</v>
      </c>
      <c r="C244" s="499">
        <v>1</v>
      </c>
      <c r="D244" s="500" t="s">
        <v>926</v>
      </c>
      <c r="E244" s="500" t="s">
        <v>927</v>
      </c>
      <c r="F244" s="535" t="s">
        <v>928</v>
      </c>
    </row>
    <row r="245" spans="1:6" ht="37.5">
      <c r="A245" s="499">
        <v>20</v>
      </c>
      <c r="B245" s="500" t="s">
        <v>934</v>
      </c>
      <c r="C245" s="499">
        <v>1</v>
      </c>
      <c r="D245" s="500" t="s">
        <v>935</v>
      </c>
      <c r="E245" s="500" t="s">
        <v>936</v>
      </c>
      <c r="F245" s="535" t="s">
        <v>937</v>
      </c>
    </row>
    <row r="246" spans="1:6">
      <c r="A246" s="499">
        <v>21</v>
      </c>
      <c r="B246" s="500" t="s">
        <v>938</v>
      </c>
      <c r="C246" s="499">
        <v>1</v>
      </c>
      <c r="D246" s="500" t="s">
        <v>926</v>
      </c>
      <c r="E246" s="500" t="s">
        <v>927</v>
      </c>
      <c r="F246" s="535" t="s">
        <v>928</v>
      </c>
    </row>
    <row r="247" spans="1:6" ht="37.5">
      <c r="A247" s="499">
        <v>22</v>
      </c>
      <c r="B247" s="500" t="s">
        <v>939</v>
      </c>
      <c r="C247" s="499">
        <v>1</v>
      </c>
      <c r="D247" s="500" t="s">
        <v>935</v>
      </c>
      <c r="E247" s="500" t="s">
        <v>936</v>
      </c>
      <c r="F247" s="535" t="s">
        <v>937</v>
      </c>
    </row>
    <row r="248" spans="1:6">
      <c r="A248" s="499">
        <v>23</v>
      </c>
      <c r="B248" s="500" t="s">
        <v>940</v>
      </c>
      <c r="C248" s="499">
        <v>1</v>
      </c>
      <c r="D248" s="500" t="s">
        <v>930</v>
      </c>
      <c r="E248" s="500" t="s">
        <v>927</v>
      </c>
      <c r="F248" s="535" t="s">
        <v>931</v>
      </c>
    </row>
    <row r="249" spans="1:6">
      <c r="A249" s="499">
        <v>24</v>
      </c>
      <c r="B249" s="500" t="s">
        <v>941</v>
      </c>
      <c r="C249" s="499">
        <v>1</v>
      </c>
      <c r="D249" s="500" t="s">
        <v>926</v>
      </c>
      <c r="E249" s="500" t="s">
        <v>927</v>
      </c>
      <c r="F249" s="535" t="s">
        <v>928</v>
      </c>
    </row>
    <row r="250" spans="1:6" ht="36">
      <c r="A250" s="15" t="s">
        <v>80</v>
      </c>
      <c r="B250" s="15" t="s">
        <v>81</v>
      </c>
      <c r="C250" s="22" t="s">
        <v>52</v>
      </c>
      <c r="D250" s="15" t="s">
        <v>53</v>
      </c>
      <c r="E250" s="15" t="s">
        <v>54</v>
      </c>
      <c r="F250" s="15" t="s">
        <v>51</v>
      </c>
    </row>
    <row r="251" spans="1:6">
      <c r="A251" s="499">
        <v>25</v>
      </c>
      <c r="B251" s="500" t="s">
        <v>942</v>
      </c>
      <c r="C251" s="499">
        <v>1</v>
      </c>
      <c r="D251" s="500" t="s">
        <v>926</v>
      </c>
      <c r="E251" s="500" t="s">
        <v>927</v>
      </c>
      <c r="F251" s="535" t="s">
        <v>928</v>
      </c>
    </row>
    <row r="252" spans="1:6">
      <c r="A252" s="499">
        <v>26</v>
      </c>
      <c r="B252" s="500" t="s">
        <v>943</v>
      </c>
      <c r="C252" s="499">
        <v>1</v>
      </c>
      <c r="D252" s="500" t="s">
        <v>926</v>
      </c>
      <c r="E252" s="500" t="s">
        <v>927</v>
      </c>
      <c r="F252" s="535" t="s">
        <v>928</v>
      </c>
    </row>
    <row r="253" spans="1:6" ht="37.5">
      <c r="A253" s="499">
        <v>27</v>
      </c>
      <c r="B253" s="500" t="s">
        <v>944</v>
      </c>
      <c r="C253" s="499">
        <v>1</v>
      </c>
      <c r="D253" s="500" t="s">
        <v>935</v>
      </c>
      <c r="E253" s="500" t="s">
        <v>936</v>
      </c>
      <c r="F253" s="535" t="s">
        <v>937</v>
      </c>
    </row>
    <row r="254" spans="1:6">
      <c r="A254" s="499">
        <v>28</v>
      </c>
      <c r="B254" s="500" t="s">
        <v>945</v>
      </c>
      <c r="C254" s="499">
        <v>1</v>
      </c>
      <c r="D254" s="500" t="s">
        <v>930</v>
      </c>
      <c r="E254" s="500" t="s">
        <v>927</v>
      </c>
      <c r="F254" s="535" t="s">
        <v>931</v>
      </c>
    </row>
    <row r="255" spans="1:6">
      <c r="A255" s="499">
        <v>29</v>
      </c>
      <c r="B255" s="500" t="s">
        <v>946</v>
      </c>
      <c r="C255" s="499">
        <v>1</v>
      </c>
      <c r="D255" s="500" t="s">
        <v>930</v>
      </c>
      <c r="E255" s="500" t="s">
        <v>927</v>
      </c>
      <c r="F255" s="535" t="s">
        <v>931</v>
      </c>
    </row>
    <row r="256" spans="1:6">
      <c r="A256" s="499">
        <v>30</v>
      </c>
      <c r="B256" s="500" t="s">
        <v>947</v>
      </c>
      <c r="C256" s="499">
        <v>1</v>
      </c>
      <c r="D256" s="500" t="s">
        <v>926</v>
      </c>
      <c r="E256" s="500" t="s">
        <v>927</v>
      </c>
      <c r="F256" s="535" t="s">
        <v>928</v>
      </c>
    </row>
    <row r="257" spans="1:6">
      <c r="A257" s="499">
        <v>31</v>
      </c>
      <c r="B257" s="500" t="s">
        <v>948</v>
      </c>
      <c r="C257" s="499">
        <v>1</v>
      </c>
      <c r="D257" s="500" t="s">
        <v>926</v>
      </c>
      <c r="E257" s="500" t="s">
        <v>927</v>
      </c>
      <c r="F257" s="535" t="s">
        <v>928</v>
      </c>
    </row>
    <row r="258" spans="1:6" ht="37.5">
      <c r="A258" s="499">
        <v>32</v>
      </c>
      <c r="B258" s="500" t="s">
        <v>949</v>
      </c>
      <c r="C258" s="499">
        <v>1</v>
      </c>
      <c r="D258" s="500" t="s">
        <v>935</v>
      </c>
      <c r="E258" s="500" t="s">
        <v>936</v>
      </c>
      <c r="F258" s="535" t="s">
        <v>937</v>
      </c>
    </row>
    <row r="259" spans="1:6">
      <c r="A259" s="499">
        <v>33</v>
      </c>
      <c r="B259" s="500" t="s">
        <v>950</v>
      </c>
      <c r="C259" s="499">
        <v>1</v>
      </c>
      <c r="D259" s="500" t="s">
        <v>926</v>
      </c>
      <c r="E259" s="500" t="s">
        <v>927</v>
      </c>
      <c r="F259" s="535" t="s">
        <v>928</v>
      </c>
    </row>
    <row r="260" spans="1:6">
      <c r="A260" s="499">
        <v>34</v>
      </c>
      <c r="B260" s="500" t="s">
        <v>951</v>
      </c>
      <c r="C260" s="499">
        <v>1</v>
      </c>
      <c r="D260" s="500" t="s">
        <v>930</v>
      </c>
      <c r="E260" s="500" t="s">
        <v>927</v>
      </c>
      <c r="F260" s="535" t="s">
        <v>931</v>
      </c>
    </row>
    <row r="261" spans="1:6">
      <c r="A261" s="499">
        <v>35</v>
      </c>
      <c r="B261" s="500" t="s">
        <v>952</v>
      </c>
      <c r="C261" s="499">
        <v>1</v>
      </c>
      <c r="D261" s="500" t="s">
        <v>926</v>
      </c>
      <c r="E261" s="500" t="s">
        <v>927</v>
      </c>
      <c r="F261" s="535" t="s">
        <v>928</v>
      </c>
    </row>
    <row r="262" spans="1:6" ht="37.5">
      <c r="A262" s="499">
        <v>36</v>
      </c>
      <c r="B262" s="500" t="s">
        <v>953</v>
      </c>
      <c r="C262" s="499">
        <v>1</v>
      </c>
      <c r="D262" s="500" t="s">
        <v>954</v>
      </c>
      <c r="E262" s="500" t="s">
        <v>955</v>
      </c>
      <c r="F262" s="535" t="s">
        <v>956</v>
      </c>
    </row>
    <row r="263" spans="1:6" ht="37.5">
      <c r="A263" s="499">
        <v>37</v>
      </c>
      <c r="B263" s="500" t="s">
        <v>957</v>
      </c>
      <c r="C263" s="499">
        <v>1</v>
      </c>
      <c r="D263" s="500" t="s">
        <v>958</v>
      </c>
      <c r="E263" s="500" t="s">
        <v>959</v>
      </c>
      <c r="F263" s="535" t="s">
        <v>834</v>
      </c>
    </row>
    <row r="264" spans="1:6">
      <c r="A264" s="499">
        <v>38</v>
      </c>
      <c r="B264" s="500" t="s">
        <v>960</v>
      </c>
      <c r="C264" s="499">
        <v>1</v>
      </c>
      <c r="D264" s="500" t="s">
        <v>961</v>
      </c>
      <c r="E264" s="500" t="s">
        <v>962</v>
      </c>
      <c r="F264" s="535" t="s">
        <v>910</v>
      </c>
    </row>
    <row r="265" spans="1:6">
      <c r="A265" s="537">
        <v>39</v>
      </c>
      <c r="B265" s="501" t="s">
        <v>963</v>
      </c>
      <c r="C265" s="502">
        <v>1</v>
      </c>
      <c r="D265" s="501" t="s">
        <v>961</v>
      </c>
      <c r="E265" s="501" t="s">
        <v>962</v>
      </c>
      <c r="F265" s="536" t="s">
        <v>910</v>
      </c>
    </row>
    <row r="266" spans="1:6">
      <c r="A266" s="86"/>
      <c r="B266" s="29"/>
      <c r="C266" s="86"/>
      <c r="D266" s="29"/>
      <c r="E266" s="29"/>
      <c r="F266" s="135"/>
    </row>
    <row r="267" spans="1:6" ht="23.25">
      <c r="A267" s="211" t="s">
        <v>227</v>
      </c>
      <c r="B267" s="215"/>
      <c r="C267" s="215"/>
      <c r="D267" s="211"/>
      <c r="E267" s="211"/>
      <c r="F267" s="211"/>
    </row>
    <row r="268" spans="1:6" ht="54">
      <c r="A268" s="15" t="s">
        <v>161</v>
      </c>
      <c r="B268" s="15" t="s">
        <v>102</v>
      </c>
      <c r="C268" s="22" t="s">
        <v>181</v>
      </c>
      <c r="D268" s="15" t="s">
        <v>217</v>
      </c>
      <c r="E268" s="15" t="s">
        <v>218</v>
      </c>
      <c r="F268" s="15" t="s">
        <v>219</v>
      </c>
    </row>
    <row r="269" spans="1:6">
      <c r="A269" s="586">
        <v>1</v>
      </c>
      <c r="B269" s="587" t="s">
        <v>1018</v>
      </c>
      <c r="C269" s="763">
        <v>4</v>
      </c>
      <c r="D269" s="588" t="s">
        <v>1019</v>
      </c>
      <c r="E269" s="588" t="s">
        <v>1020</v>
      </c>
      <c r="F269" s="589" t="s">
        <v>1021</v>
      </c>
    </row>
    <row r="270" spans="1:6">
      <c r="A270" s="590">
        <v>2</v>
      </c>
      <c r="B270" s="591" t="s">
        <v>1022</v>
      </c>
      <c r="C270" s="590">
        <v>4</v>
      </c>
      <c r="D270" s="588" t="s">
        <v>1023</v>
      </c>
      <c r="E270" s="592" t="s">
        <v>1024</v>
      </c>
      <c r="F270" s="593" t="s">
        <v>1025</v>
      </c>
    </row>
    <row r="271" spans="1:6">
      <c r="A271" s="553"/>
      <c r="B271" s="594"/>
      <c r="C271" s="595">
        <v>4</v>
      </c>
      <c r="D271" s="596" t="s">
        <v>1026</v>
      </c>
      <c r="E271" s="597" t="s">
        <v>1027</v>
      </c>
      <c r="F271" s="598" t="s">
        <v>1028</v>
      </c>
    </row>
    <row r="272" spans="1:6">
      <c r="A272" s="553"/>
      <c r="B272" s="594"/>
      <c r="C272" s="590">
        <v>4</v>
      </c>
      <c r="D272" s="407" t="s">
        <v>1029</v>
      </c>
      <c r="E272" s="601" t="s">
        <v>121</v>
      </c>
      <c r="F272" s="602" t="s">
        <v>1025</v>
      </c>
    </row>
    <row r="273" spans="1:6">
      <c r="A273" s="553"/>
      <c r="B273" s="594"/>
      <c r="C273" s="603"/>
      <c r="D273" s="604" t="s">
        <v>1030</v>
      </c>
      <c r="E273" s="605"/>
      <c r="F273" s="606"/>
    </row>
    <row r="274" spans="1:6">
      <c r="A274" s="553"/>
      <c r="B274" s="594"/>
      <c r="C274" s="553">
        <v>2</v>
      </c>
      <c r="D274" s="105" t="s">
        <v>1031</v>
      </c>
      <c r="E274" s="599" t="s">
        <v>1726</v>
      </c>
      <c r="F274" s="600" t="s">
        <v>614</v>
      </c>
    </row>
    <row r="275" spans="1:6">
      <c r="A275" s="603"/>
      <c r="B275" s="607"/>
      <c r="C275" s="595">
        <v>4</v>
      </c>
      <c r="D275" s="596" t="s">
        <v>1032</v>
      </c>
      <c r="E275" s="597" t="s">
        <v>1033</v>
      </c>
      <c r="F275" s="598" t="s">
        <v>614</v>
      </c>
    </row>
    <row r="276" spans="1:6" ht="56.25">
      <c r="A276" s="101">
        <v>3</v>
      </c>
      <c r="B276" s="78" t="s">
        <v>1034</v>
      </c>
      <c r="C276" s="101">
        <v>4</v>
      </c>
      <c r="D276" s="102" t="s">
        <v>1035</v>
      </c>
      <c r="E276" s="102" t="s">
        <v>1036</v>
      </c>
      <c r="F276" s="102" t="s">
        <v>1037</v>
      </c>
    </row>
    <row r="277" spans="1:6" ht="37.5">
      <c r="A277" s="608">
        <v>4</v>
      </c>
      <c r="B277" s="78" t="s">
        <v>1038</v>
      </c>
      <c r="C277" s="104">
        <v>2</v>
      </c>
      <c r="D277" s="102" t="s">
        <v>1039</v>
      </c>
      <c r="E277" s="102" t="s">
        <v>1040</v>
      </c>
      <c r="F277" s="102" t="s">
        <v>1041</v>
      </c>
    </row>
    <row r="278" spans="1:6" ht="37.5">
      <c r="A278" s="609"/>
      <c r="B278" s="48"/>
      <c r="C278" s="104">
        <v>4</v>
      </c>
      <c r="D278" s="102" t="s">
        <v>1042</v>
      </c>
      <c r="E278" s="102" t="s">
        <v>1043</v>
      </c>
      <c r="F278" s="102" t="s">
        <v>1044</v>
      </c>
    </row>
    <row r="279" spans="1:6" ht="37.5">
      <c r="A279" s="100">
        <v>5</v>
      </c>
      <c r="B279" s="48" t="s">
        <v>1046</v>
      </c>
      <c r="C279" s="101">
        <v>4</v>
      </c>
      <c r="D279" s="102" t="s">
        <v>1042</v>
      </c>
      <c r="E279" s="102" t="s">
        <v>1043</v>
      </c>
      <c r="F279" s="102" t="s">
        <v>1044</v>
      </c>
    </row>
    <row r="280" spans="1:6" ht="37.5">
      <c r="A280" s="608">
        <v>6</v>
      </c>
      <c r="B280" s="78" t="s">
        <v>1047</v>
      </c>
      <c r="C280" s="104">
        <v>3</v>
      </c>
      <c r="D280" s="102" t="s">
        <v>1048</v>
      </c>
      <c r="E280" s="102" t="s">
        <v>1049</v>
      </c>
      <c r="F280" s="102" t="s">
        <v>1045</v>
      </c>
    </row>
    <row r="281" spans="1:6" ht="33" customHeight="1">
      <c r="A281" s="101">
        <v>7</v>
      </c>
      <c r="B281" s="102" t="s">
        <v>1050</v>
      </c>
      <c r="C281" s="101">
        <v>4</v>
      </c>
      <c r="D281" s="102" t="s">
        <v>1042</v>
      </c>
      <c r="E281" s="102" t="s">
        <v>1043</v>
      </c>
      <c r="F281" s="102" t="s">
        <v>1044</v>
      </c>
    </row>
    <row r="282" spans="1:6" ht="37.5">
      <c r="A282" s="635">
        <v>8</v>
      </c>
      <c r="B282" s="102" t="s">
        <v>1051</v>
      </c>
      <c r="C282" s="101">
        <v>4</v>
      </c>
      <c r="D282" s="102" t="s">
        <v>1052</v>
      </c>
      <c r="E282" s="102" t="s">
        <v>1053</v>
      </c>
      <c r="F282" s="610">
        <v>238289</v>
      </c>
    </row>
    <row r="283" spans="1:6">
      <c r="A283" s="133" t="s">
        <v>179</v>
      </c>
      <c r="B283" s="129"/>
      <c r="C283" s="129"/>
      <c r="D283" s="129"/>
      <c r="E283" s="130"/>
      <c r="F283" s="131"/>
    </row>
    <row r="284" spans="1:6" ht="23.25">
      <c r="A284" s="211" t="s">
        <v>253</v>
      </c>
      <c r="B284" s="211"/>
      <c r="C284" s="211"/>
      <c r="D284" s="211"/>
      <c r="E284" s="211"/>
      <c r="F284" s="211"/>
    </row>
    <row r="285" spans="1:6" ht="54">
      <c r="A285" s="17" t="s">
        <v>161</v>
      </c>
      <c r="B285" s="17" t="s">
        <v>102</v>
      </c>
      <c r="C285" s="107" t="s">
        <v>181</v>
      </c>
      <c r="D285" s="17" t="s">
        <v>217</v>
      </c>
      <c r="E285" s="17" t="s">
        <v>218</v>
      </c>
      <c r="F285" s="17" t="s">
        <v>219</v>
      </c>
    </row>
    <row r="286" spans="1:6" ht="37.5">
      <c r="A286" s="33">
        <v>1</v>
      </c>
      <c r="B286" s="32" t="s">
        <v>637</v>
      </c>
      <c r="C286" s="33">
        <v>1</v>
      </c>
      <c r="D286" s="32" t="s">
        <v>638</v>
      </c>
      <c r="E286" s="32" t="s">
        <v>639</v>
      </c>
      <c r="F286" s="33" t="s">
        <v>640</v>
      </c>
    </row>
    <row r="287" spans="1:6" ht="37.5">
      <c r="A287" s="35">
        <v>2</v>
      </c>
      <c r="B287" s="34" t="s">
        <v>641</v>
      </c>
      <c r="C287" s="35">
        <v>1</v>
      </c>
      <c r="D287" s="34" t="s">
        <v>638</v>
      </c>
      <c r="E287" s="34" t="s">
        <v>639</v>
      </c>
      <c r="F287" s="35" t="s">
        <v>642</v>
      </c>
    </row>
    <row r="288" spans="1:6" ht="37.5">
      <c r="A288" s="35">
        <v>3</v>
      </c>
      <c r="B288" s="34" t="s">
        <v>643</v>
      </c>
      <c r="C288" s="35">
        <v>1</v>
      </c>
      <c r="D288" s="34" t="s">
        <v>638</v>
      </c>
      <c r="E288" s="34" t="s">
        <v>639</v>
      </c>
      <c r="F288" s="35" t="s">
        <v>644</v>
      </c>
    </row>
    <row r="289" spans="1:6" ht="37.5">
      <c r="A289" s="35">
        <v>4</v>
      </c>
      <c r="B289" s="34" t="s">
        <v>645</v>
      </c>
      <c r="C289" s="35">
        <v>1</v>
      </c>
      <c r="D289" s="34" t="s">
        <v>638</v>
      </c>
      <c r="E289" s="34" t="s">
        <v>639</v>
      </c>
      <c r="F289" s="35" t="s">
        <v>646</v>
      </c>
    </row>
    <row r="290" spans="1:6" ht="37.5">
      <c r="A290" s="35">
        <v>5</v>
      </c>
      <c r="B290" s="34" t="s">
        <v>647</v>
      </c>
      <c r="C290" s="35">
        <v>1</v>
      </c>
      <c r="D290" s="34" t="s">
        <v>638</v>
      </c>
      <c r="E290" s="34" t="s">
        <v>639</v>
      </c>
      <c r="F290" s="35" t="s">
        <v>648</v>
      </c>
    </row>
    <row r="291" spans="1:6" ht="37.5">
      <c r="A291" s="35">
        <v>6</v>
      </c>
      <c r="B291" s="391" t="s">
        <v>649</v>
      </c>
      <c r="C291" s="160">
        <v>5</v>
      </c>
      <c r="D291" s="159" t="s">
        <v>650</v>
      </c>
      <c r="E291" s="159" t="s">
        <v>569</v>
      </c>
      <c r="F291" s="450" t="s">
        <v>651</v>
      </c>
    </row>
    <row r="292" spans="1:6" ht="37.5">
      <c r="A292" s="35"/>
      <c r="B292" s="34"/>
      <c r="C292" s="35">
        <v>5</v>
      </c>
      <c r="D292" s="34" t="s">
        <v>650</v>
      </c>
      <c r="E292" s="34" t="s">
        <v>652</v>
      </c>
      <c r="F292" s="35" t="s">
        <v>653</v>
      </c>
    </row>
    <row r="293" spans="1:6" ht="37.5">
      <c r="A293" s="35">
        <v>7</v>
      </c>
      <c r="B293" s="391" t="s">
        <v>654</v>
      </c>
      <c r="C293" s="160">
        <v>5</v>
      </c>
      <c r="D293" s="159" t="s">
        <v>650</v>
      </c>
      <c r="E293" s="159" t="s">
        <v>569</v>
      </c>
      <c r="F293" s="450" t="s">
        <v>651</v>
      </c>
    </row>
    <row r="294" spans="1:6" ht="37.5">
      <c r="A294" s="35"/>
      <c r="B294" s="34"/>
      <c r="C294" s="35">
        <v>5</v>
      </c>
      <c r="D294" s="34" t="s">
        <v>650</v>
      </c>
      <c r="E294" s="34" t="s">
        <v>652</v>
      </c>
      <c r="F294" s="35" t="s">
        <v>653</v>
      </c>
    </row>
    <row r="295" spans="1:6" ht="37.5">
      <c r="A295" s="35">
        <v>8</v>
      </c>
      <c r="B295" s="444" t="s">
        <v>556</v>
      </c>
      <c r="C295" s="35">
        <v>4</v>
      </c>
      <c r="D295" s="34" t="s">
        <v>655</v>
      </c>
      <c r="E295" s="34" t="s">
        <v>150</v>
      </c>
      <c r="F295" s="35" t="s">
        <v>656</v>
      </c>
    </row>
    <row r="296" spans="1:6" ht="37.5">
      <c r="A296" s="35"/>
      <c r="B296" s="34"/>
      <c r="C296" s="35">
        <v>4</v>
      </c>
      <c r="D296" s="34" t="s">
        <v>657</v>
      </c>
      <c r="E296" s="34" t="s">
        <v>150</v>
      </c>
      <c r="F296" s="35" t="s">
        <v>658</v>
      </c>
    </row>
    <row r="297" spans="1:6" ht="37.5">
      <c r="A297" s="35">
        <v>9</v>
      </c>
      <c r="B297" s="34" t="s">
        <v>659</v>
      </c>
      <c r="C297" s="35">
        <v>1</v>
      </c>
      <c r="D297" s="872" t="s">
        <v>638</v>
      </c>
      <c r="E297" s="34" t="s">
        <v>660</v>
      </c>
      <c r="F297" s="35" t="s">
        <v>661</v>
      </c>
    </row>
    <row r="298" spans="1:6" ht="54">
      <c r="A298" s="728" t="s">
        <v>161</v>
      </c>
      <c r="B298" s="728" t="s">
        <v>102</v>
      </c>
      <c r="C298" s="22" t="s">
        <v>181</v>
      </c>
      <c r="D298" s="728" t="s">
        <v>217</v>
      </c>
      <c r="E298" s="728" t="s">
        <v>218</v>
      </c>
      <c r="F298" s="728" t="s">
        <v>219</v>
      </c>
    </row>
    <row r="299" spans="1:6" ht="37.5">
      <c r="A299" s="35">
        <v>10</v>
      </c>
      <c r="B299" s="34" t="s">
        <v>662</v>
      </c>
      <c r="C299" s="35">
        <v>1</v>
      </c>
      <c r="D299" s="872" t="s">
        <v>638</v>
      </c>
      <c r="E299" s="34" t="s">
        <v>660</v>
      </c>
      <c r="F299" s="35" t="s">
        <v>663</v>
      </c>
    </row>
    <row r="300" spans="1:6" ht="56.25">
      <c r="A300" s="41">
        <v>11</v>
      </c>
      <c r="B300" s="43" t="s">
        <v>664</v>
      </c>
      <c r="C300" s="41">
        <v>4</v>
      </c>
      <c r="D300" s="38" t="s">
        <v>665</v>
      </c>
      <c r="E300" s="38" t="s">
        <v>258</v>
      </c>
      <c r="F300" s="782" t="s">
        <v>666</v>
      </c>
    </row>
    <row r="301" spans="1:6" ht="37.5">
      <c r="A301" s="35"/>
      <c r="B301" s="44"/>
      <c r="C301" s="35">
        <v>4</v>
      </c>
      <c r="D301" s="34" t="s">
        <v>667</v>
      </c>
      <c r="E301" s="34" t="s">
        <v>668</v>
      </c>
      <c r="F301" s="449" t="s">
        <v>669</v>
      </c>
    </row>
    <row r="302" spans="1:6" ht="56.25">
      <c r="A302" s="35"/>
      <c r="B302" s="44"/>
      <c r="C302" s="35">
        <v>4</v>
      </c>
      <c r="D302" s="34" t="s">
        <v>670</v>
      </c>
      <c r="E302" s="34" t="s">
        <v>671</v>
      </c>
      <c r="F302" s="449" t="s">
        <v>672</v>
      </c>
    </row>
    <row r="303" spans="1:6" ht="37.5">
      <c r="A303" s="35"/>
      <c r="B303" s="44"/>
      <c r="C303" s="35">
        <v>5</v>
      </c>
      <c r="D303" s="34" t="s">
        <v>673</v>
      </c>
      <c r="E303" s="34" t="s">
        <v>674</v>
      </c>
      <c r="F303" s="449" t="s">
        <v>675</v>
      </c>
    </row>
    <row r="304" spans="1:6" ht="56.25">
      <c r="A304" s="35"/>
      <c r="B304" s="44"/>
      <c r="C304" s="35">
        <v>4</v>
      </c>
      <c r="D304" s="34" t="s">
        <v>676</v>
      </c>
      <c r="E304" s="34" t="s">
        <v>677</v>
      </c>
      <c r="F304" s="449" t="s">
        <v>678</v>
      </c>
    </row>
    <row r="305" spans="1:6" ht="37.5">
      <c r="A305" s="35"/>
      <c r="B305" s="44"/>
      <c r="C305" s="35">
        <v>4</v>
      </c>
      <c r="D305" s="34" t="s">
        <v>667</v>
      </c>
      <c r="E305" s="34" t="s">
        <v>679</v>
      </c>
      <c r="F305" s="449" t="s">
        <v>680</v>
      </c>
    </row>
    <row r="306" spans="1:6" ht="37.5">
      <c r="A306" s="35"/>
      <c r="B306" s="34"/>
      <c r="C306" s="35">
        <v>4</v>
      </c>
      <c r="D306" s="34" t="s">
        <v>681</v>
      </c>
      <c r="E306" s="34" t="s">
        <v>682</v>
      </c>
      <c r="F306" s="449" t="s">
        <v>683</v>
      </c>
    </row>
    <row r="307" spans="1:6" ht="37.5">
      <c r="A307" s="35">
        <v>12</v>
      </c>
      <c r="B307" s="44" t="s">
        <v>561</v>
      </c>
      <c r="C307" s="35">
        <v>2</v>
      </c>
      <c r="D307" s="34" t="s">
        <v>684</v>
      </c>
      <c r="E307" s="34" t="s">
        <v>826</v>
      </c>
      <c r="F307" s="449" t="s">
        <v>685</v>
      </c>
    </row>
    <row r="308" spans="1:6" ht="37.5">
      <c r="A308" s="35"/>
      <c r="B308" s="44"/>
      <c r="C308" s="35">
        <v>2</v>
      </c>
      <c r="D308" s="34" t="s">
        <v>686</v>
      </c>
      <c r="E308" s="34" t="s">
        <v>826</v>
      </c>
      <c r="F308" s="449" t="s">
        <v>687</v>
      </c>
    </row>
    <row r="309" spans="1:6" ht="60" customHeight="1">
      <c r="A309" s="35">
        <v>13</v>
      </c>
      <c r="B309" s="34" t="s">
        <v>565</v>
      </c>
      <c r="C309" s="35">
        <v>4</v>
      </c>
      <c r="D309" s="34" t="s">
        <v>688</v>
      </c>
      <c r="E309" s="34" t="s">
        <v>689</v>
      </c>
      <c r="F309" s="35" t="s">
        <v>690</v>
      </c>
    </row>
    <row r="310" spans="1:6" ht="54">
      <c r="A310" s="728" t="s">
        <v>161</v>
      </c>
      <c r="B310" s="728" t="s">
        <v>102</v>
      </c>
      <c r="C310" s="22" t="s">
        <v>181</v>
      </c>
      <c r="D310" s="728" t="s">
        <v>217</v>
      </c>
      <c r="E310" s="728" t="s">
        <v>218</v>
      </c>
      <c r="F310" s="728" t="s">
        <v>219</v>
      </c>
    </row>
    <row r="311" spans="1:6" ht="112.5">
      <c r="A311" s="952">
        <v>14</v>
      </c>
      <c r="B311" s="451" t="s">
        <v>691</v>
      </c>
      <c r="C311" s="35">
        <v>2</v>
      </c>
      <c r="D311" s="34" t="s">
        <v>692</v>
      </c>
      <c r="E311" s="34" t="s">
        <v>827</v>
      </c>
      <c r="F311" s="452" t="s">
        <v>651</v>
      </c>
    </row>
    <row r="312" spans="1:6" ht="75">
      <c r="A312" s="35"/>
      <c r="B312" s="451"/>
      <c r="C312" s="35">
        <v>2</v>
      </c>
      <c r="D312" s="34" t="s">
        <v>693</v>
      </c>
      <c r="E312" s="34" t="s">
        <v>694</v>
      </c>
      <c r="F312" s="452" t="s">
        <v>695</v>
      </c>
    </row>
    <row r="313" spans="1:6" ht="93.75">
      <c r="A313" s="35"/>
      <c r="B313" s="451"/>
      <c r="C313" s="35">
        <v>2</v>
      </c>
      <c r="D313" s="34" t="s">
        <v>696</v>
      </c>
      <c r="E313" s="34" t="s">
        <v>697</v>
      </c>
      <c r="F313" s="35" t="s">
        <v>698</v>
      </c>
    </row>
    <row r="314" spans="1:6" ht="56.25">
      <c r="A314" s="35"/>
      <c r="B314" s="451"/>
      <c r="C314" s="35">
        <v>5</v>
      </c>
      <c r="D314" s="34" t="s">
        <v>699</v>
      </c>
      <c r="E314" s="34" t="s">
        <v>700</v>
      </c>
      <c r="F314" s="35" t="s">
        <v>698</v>
      </c>
    </row>
    <row r="315" spans="1:6" ht="37.5">
      <c r="A315" s="35"/>
      <c r="B315" s="451"/>
      <c r="C315" s="35">
        <v>5</v>
      </c>
      <c r="D315" s="34" t="s">
        <v>701</v>
      </c>
      <c r="E315" s="34" t="s">
        <v>702</v>
      </c>
      <c r="F315" s="35" t="s">
        <v>703</v>
      </c>
    </row>
    <row r="316" spans="1:6" ht="37.5">
      <c r="A316" s="37"/>
      <c r="B316" s="846"/>
      <c r="C316" s="37">
        <v>5</v>
      </c>
      <c r="D316" s="36" t="s">
        <v>701</v>
      </c>
      <c r="E316" s="36" t="s">
        <v>704</v>
      </c>
      <c r="F316" s="37" t="s">
        <v>698</v>
      </c>
    </row>
    <row r="317" spans="1:6">
      <c r="A317" s="175"/>
      <c r="B317" s="176"/>
      <c r="C317" s="175"/>
      <c r="D317" s="177"/>
      <c r="E317" s="177"/>
      <c r="F317" s="178"/>
    </row>
    <row r="318" spans="1:6" ht="23.25">
      <c r="A318" s="257" t="s">
        <v>252</v>
      </c>
      <c r="B318" s="257"/>
      <c r="C318" s="257"/>
      <c r="D318" s="257"/>
      <c r="E318" s="258"/>
      <c r="F318" s="259"/>
    </row>
    <row r="319" spans="1:6" ht="54">
      <c r="A319" s="15" t="s">
        <v>161</v>
      </c>
      <c r="B319" s="15" t="s">
        <v>102</v>
      </c>
      <c r="C319" s="107" t="s">
        <v>181</v>
      </c>
      <c r="D319" s="17" t="s">
        <v>217</v>
      </c>
      <c r="E319" s="17" t="s">
        <v>218</v>
      </c>
      <c r="F319" s="17" t="s">
        <v>219</v>
      </c>
    </row>
    <row r="320" spans="1:6" ht="37.5">
      <c r="A320" s="101">
        <v>1</v>
      </c>
      <c r="B320" s="102" t="s">
        <v>1190</v>
      </c>
      <c r="C320" s="101">
        <v>4</v>
      </c>
      <c r="D320" s="102" t="s">
        <v>1304</v>
      </c>
      <c r="E320" s="102" t="s">
        <v>1305</v>
      </c>
      <c r="F320" s="102" t="s">
        <v>1306</v>
      </c>
    </row>
    <row r="321" spans="1:6">
      <c r="A321" s="659">
        <v>2</v>
      </c>
      <c r="B321" s="660" t="s">
        <v>1307</v>
      </c>
      <c r="C321" s="659">
        <v>4</v>
      </c>
      <c r="D321" s="660" t="s">
        <v>1308</v>
      </c>
      <c r="E321" s="660" t="s">
        <v>1309</v>
      </c>
      <c r="F321" s="660" t="s">
        <v>1310</v>
      </c>
    </row>
    <row r="322" spans="1:6">
      <c r="A322" s="661"/>
      <c r="B322" s="662"/>
      <c r="C322" s="661">
        <v>4</v>
      </c>
      <c r="D322" s="662" t="s">
        <v>1311</v>
      </c>
      <c r="E322" s="662" t="s">
        <v>1312</v>
      </c>
      <c r="F322" s="662" t="s">
        <v>1313</v>
      </c>
    </row>
    <row r="323" spans="1:6" ht="56.25">
      <c r="A323" s="101">
        <v>3</v>
      </c>
      <c r="B323" s="102" t="s">
        <v>1206</v>
      </c>
      <c r="C323" s="101">
        <v>4</v>
      </c>
      <c r="D323" s="102" t="s">
        <v>1314</v>
      </c>
      <c r="E323" s="102" t="s">
        <v>376</v>
      </c>
      <c r="F323" s="610">
        <v>19190</v>
      </c>
    </row>
    <row r="324" spans="1:6" ht="56.25">
      <c r="A324" s="101">
        <v>4</v>
      </c>
      <c r="B324" s="102" t="s">
        <v>1204</v>
      </c>
      <c r="C324" s="101">
        <v>1</v>
      </c>
      <c r="D324" s="102" t="s">
        <v>1315</v>
      </c>
      <c r="E324" s="102" t="s">
        <v>1316</v>
      </c>
      <c r="F324" s="610">
        <v>19382</v>
      </c>
    </row>
    <row r="325" spans="1:6" ht="56.25">
      <c r="A325" s="101">
        <v>5</v>
      </c>
      <c r="B325" s="102" t="s">
        <v>1238</v>
      </c>
      <c r="C325" s="101">
        <v>1</v>
      </c>
      <c r="D325" s="102" t="s">
        <v>1317</v>
      </c>
      <c r="E325" s="102" t="s">
        <v>1316</v>
      </c>
      <c r="F325" s="610">
        <v>19382</v>
      </c>
    </row>
    <row r="326" spans="1:6" ht="54">
      <c r="A326" s="728" t="s">
        <v>161</v>
      </c>
      <c r="B326" s="728" t="s">
        <v>102</v>
      </c>
      <c r="C326" s="740" t="s">
        <v>181</v>
      </c>
      <c r="D326" s="724" t="s">
        <v>217</v>
      </c>
      <c r="E326" s="724" t="s">
        <v>218</v>
      </c>
      <c r="F326" s="724" t="s">
        <v>219</v>
      </c>
    </row>
    <row r="327" spans="1:6" ht="70.5" customHeight="1">
      <c r="A327" s="659">
        <v>6</v>
      </c>
      <c r="B327" s="660" t="s">
        <v>1318</v>
      </c>
      <c r="C327" s="659">
        <v>2</v>
      </c>
      <c r="D327" s="660" t="s">
        <v>1319</v>
      </c>
      <c r="E327" s="660" t="s">
        <v>1320</v>
      </c>
      <c r="F327" s="660" t="s">
        <v>1321</v>
      </c>
    </row>
    <row r="328" spans="1:6" ht="35.25" customHeight="1">
      <c r="A328" s="663"/>
      <c r="B328" s="664"/>
      <c r="C328" s="663"/>
      <c r="D328" s="664" t="s">
        <v>1322</v>
      </c>
      <c r="E328" s="664" t="s">
        <v>1323</v>
      </c>
      <c r="F328" s="664" t="s">
        <v>1324</v>
      </c>
    </row>
    <row r="329" spans="1:6" ht="51.75" customHeight="1">
      <c r="A329" s="663"/>
      <c r="B329" s="664"/>
      <c r="C329" s="663"/>
      <c r="D329" s="664" t="s">
        <v>1325</v>
      </c>
      <c r="E329" s="664" t="s">
        <v>1323</v>
      </c>
      <c r="F329" s="664" t="s">
        <v>1324</v>
      </c>
    </row>
    <row r="330" spans="1:6" ht="34.5" customHeight="1">
      <c r="A330" s="663"/>
      <c r="B330" s="664"/>
      <c r="C330" s="663"/>
      <c r="D330" s="664" t="s">
        <v>1326</v>
      </c>
      <c r="E330" s="664" t="s">
        <v>1323</v>
      </c>
      <c r="F330" s="664" t="s">
        <v>1327</v>
      </c>
    </row>
    <row r="331" spans="1:6" ht="53.25" customHeight="1">
      <c r="A331" s="663"/>
      <c r="B331" s="664"/>
      <c r="C331" s="663"/>
      <c r="D331" s="664" t="s">
        <v>1328</v>
      </c>
      <c r="E331" s="664" t="s">
        <v>1323</v>
      </c>
      <c r="F331" s="664" t="s">
        <v>1327</v>
      </c>
    </row>
    <row r="332" spans="1:6" ht="54" customHeight="1">
      <c r="A332" s="663"/>
      <c r="B332" s="664"/>
      <c r="C332" s="663"/>
      <c r="D332" s="664" t="s">
        <v>1329</v>
      </c>
      <c r="E332" s="664" t="s">
        <v>1320</v>
      </c>
      <c r="F332" s="664" t="s">
        <v>1330</v>
      </c>
    </row>
    <row r="333" spans="1:6" ht="70.5" customHeight="1">
      <c r="A333" s="663"/>
      <c r="B333" s="664"/>
      <c r="C333" s="663"/>
      <c r="D333" s="664" t="s">
        <v>1331</v>
      </c>
      <c r="E333" s="664" t="s">
        <v>1332</v>
      </c>
      <c r="F333" s="664" t="s">
        <v>1330</v>
      </c>
    </row>
    <row r="334" spans="1:6" ht="129" customHeight="1">
      <c r="A334" s="661"/>
      <c r="B334" s="662"/>
      <c r="C334" s="661"/>
      <c r="D334" s="662" t="s">
        <v>1333</v>
      </c>
      <c r="E334" s="662" t="s">
        <v>1334</v>
      </c>
      <c r="F334" s="665" t="s">
        <v>1335</v>
      </c>
    </row>
    <row r="335" spans="1:6" ht="54">
      <c r="A335" s="728" t="s">
        <v>161</v>
      </c>
      <c r="B335" s="728" t="s">
        <v>102</v>
      </c>
      <c r="C335" s="740" t="s">
        <v>181</v>
      </c>
      <c r="D335" s="724" t="s">
        <v>217</v>
      </c>
      <c r="E335" s="724" t="s">
        <v>218</v>
      </c>
      <c r="F335" s="724" t="s">
        <v>219</v>
      </c>
    </row>
    <row r="336" spans="1:6" ht="56.25">
      <c r="A336" s="101">
        <v>7</v>
      </c>
      <c r="B336" s="102" t="s">
        <v>1336</v>
      </c>
      <c r="C336" s="101">
        <v>4</v>
      </c>
      <c r="D336" s="102" t="s">
        <v>1337</v>
      </c>
      <c r="E336" s="102" t="s">
        <v>1305</v>
      </c>
      <c r="F336" s="102" t="s">
        <v>1338</v>
      </c>
    </row>
    <row r="337" spans="1:6" ht="37.5">
      <c r="A337" s="101">
        <v>8</v>
      </c>
      <c r="B337" s="102" t="s">
        <v>1214</v>
      </c>
      <c r="C337" s="101">
        <v>1</v>
      </c>
      <c r="D337" s="102" t="s">
        <v>1339</v>
      </c>
      <c r="E337" s="102" t="s">
        <v>1340</v>
      </c>
      <c r="F337" s="102" t="s">
        <v>1341</v>
      </c>
    </row>
    <row r="338" spans="1:6" ht="75">
      <c r="A338" s="666">
        <v>9</v>
      </c>
      <c r="B338" s="667" t="s">
        <v>1221</v>
      </c>
      <c r="C338" s="666">
        <v>1</v>
      </c>
      <c r="D338" s="660" t="s">
        <v>1342</v>
      </c>
      <c r="E338" s="660" t="s">
        <v>1343</v>
      </c>
      <c r="F338" s="660" t="s">
        <v>1344</v>
      </c>
    </row>
    <row r="339" spans="1:6" ht="56.25">
      <c r="A339" s="668"/>
      <c r="B339" s="669"/>
      <c r="C339" s="668">
        <v>4</v>
      </c>
      <c r="D339" s="662" t="s">
        <v>1345</v>
      </c>
      <c r="E339" s="662" t="s">
        <v>1346</v>
      </c>
      <c r="F339" s="665">
        <v>238576</v>
      </c>
    </row>
    <row r="340" spans="1:6">
      <c r="A340" s="659">
        <v>10</v>
      </c>
      <c r="B340" s="660" t="s">
        <v>1347</v>
      </c>
      <c r="C340" s="659">
        <v>2</v>
      </c>
      <c r="D340" s="660" t="s">
        <v>70</v>
      </c>
      <c r="E340" s="660" t="s">
        <v>1348</v>
      </c>
      <c r="F340" s="670" t="s">
        <v>1349</v>
      </c>
    </row>
    <row r="341" spans="1:6" ht="37.5">
      <c r="A341" s="663"/>
      <c r="B341" s="664"/>
      <c r="C341" s="663">
        <v>4</v>
      </c>
      <c r="D341" s="664" t="s">
        <v>1351</v>
      </c>
      <c r="E341" s="664" t="s">
        <v>1352</v>
      </c>
      <c r="F341" s="671">
        <v>19044</v>
      </c>
    </row>
    <row r="342" spans="1:6" ht="37.5">
      <c r="A342" s="663"/>
      <c r="B342" s="664"/>
      <c r="C342" s="663">
        <v>4</v>
      </c>
      <c r="D342" s="664" t="s">
        <v>1351</v>
      </c>
      <c r="E342" s="664" t="s">
        <v>1353</v>
      </c>
      <c r="F342" s="671">
        <v>19049</v>
      </c>
    </row>
    <row r="343" spans="1:6" ht="37.5">
      <c r="A343" s="663"/>
      <c r="B343" s="664"/>
      <c r="C343" s="663">
        <v>3</v>
      </c>
      <c r="D343" s="664" t="s">
        <v>1354</v>
      </c>
      <c r="E343" s="664" t="s">
        <v>1355</v>
      </c>
      <c r="F343" s="663" t="s">
        <v>1356</v>
      </c>
    </row>
    <row r="344" spans="1:6" ht="37.5">
      <c r="A344" s="661"/>
      <c r="B344" s="662"/>
      <c r="C344" s="661">
        <v>3</v>
      </c>
      <c r="D344" s="662" t="s">
        <v>1354</v>
      </c>
      <c r="E344" s="662" t="s">
        <v>689</v>
      </c>
      <c r="F344" s="672">
        <v>19275</v>
      </c>
    </row>
    <row r="345" spans="1:6" ht="54">
      <c r="A345" s="728" t="s">
        <v>161</v>
      </c>
      <c r="B345" s="728" t="s">
        <v>102</v>
      </c>
      <c r="C345" s="740" t="s">
        <v>181</v>
      </c>
      <c r="D345" s="724" t="s">
        <v>217</v>
      </c>
      <c r="E345" s="724" t="s">
        <v>218</v>
      </c>
      <c r="F345" s="724" t="s">
        <v>219</v>
      </c>
    </row>
    <row r="346" spans="1:6">
      <c r="A346" s="659">
        <v>11</v>
      </c>
      <c r="B346" s="660" t="s">
        <v>1357</v>
      </c>
      <c r="C346" s="659">
        <v>1</v>
      </c>
      <c r="D346" s="660" t="s">
        <v>638</v>
      </c>
      <c r="E346" s="660" t="s">
        <v>1350</v>
      </c>
      <c r="F346" s="673" t="s">
        <v>1358</v>
      </c>
    </row>
    <row r="347" spans="1:6" ht="37.5">
      <c r="A347" s="663"/>
      <c r="B347" s="664"/>
      <c r="C347" s="663">
        <v>2</v>
      </c>
      <c r="D347" s="664" t="s">
        <v>70</v>
      </c>
      <c r="E347" s="664" t="s">
        <v>689</v>
      </c>
      <c r="F347" s="671">
        <v>19385</v>
      </c>
    </row>
    <row r="348" spans="1:6" ht="37.5">
      <c r="A348" s="661"/>
      <c r="B348" s="662"/>
      <c r="C348" s="661">
        <v>5</v>
      </c>
      <c r="D348" s="662" t="s">
        <v>1359</v>
      </c>
      <c r="E348" s="662" t="s">
        <v>1360</v>
      </c>
      <c r="F348" s="674" t="s">
        <v>1361</v>
      </c>
    </row>
    <row r="349" spans="1:6" ht="37.5">
      <c r="A349" s="659">
        <v>12</v>
      </c>
      <c r="B349" s="660" t="s">
        <v>1225</v>
      </c>
      <c r="C349" s="659">
        <v>4</v>
      </c>
      <c r="D349" s="660" t="s">
        <v>1362</v>
      </c>
      <c r="E349" s="660" t="s">
        <v>1385</v>
      </c>
      <c r="F349" s="673" t="s">
        <v>1363</v>
      </c>
    </row>
    <row r="350" spans="1:6" ht="37.5">
      <c r="A350" s="663"/>
      <c r="B350" s="664"/>
      <c r="C350" s="663">
        <v>4</v>
      </c>
      <c r="D350" s="664" t="s">
        <v>1362</v>
      </c>
      <c r="E350" s="664" t="s">
        <v>1364</v>
      </c>
      <c r="F350" s="671" t="s">
        <v>1365</v>
      </c>
    </row>
    <row r="351" spans="1:6" ht="37.5">
      <c r="A351" s="663"/>
      <c r="B351" s="664"/>
      <c r="C351" s="663">
        <v>2</v>
      </c>
      <c r="D351" s="664" t="s">
        <v>1366</v>
      </c>
      <c r="E351" s="664" t="s">
        <v>1367</v>
      </c>
      <c r="F351" s="671" t="s">
        <v>1368</v>
      </c>
    </row>
    <row r="352" spans="1:6" ht="37.5">
      <c r="A352" s="663"/>
      <c r="B352" s="664"/>
      <c r="C352" s="663">
        <v>2</v>
      </c>
      <c r="D352" s="664" t="s">
        <v>1369</v>
      </c>
      <c r="E352" s="664" t="s">
        <v>1367</v>
      </c>
      <c r="F352" s="671" t="s">
        <v>1368</v>
      </c>
    </row>
    <row r="353" spans="1:6">
      <c r="A353" s="661"/>
      <c r="B353" s="662"/>
      <c r="C353" s="661">
        <v>4</v>
      </c>
      <c r="D353" s="662" t="s">
        <v>1370</v>
      </c>
      <c r="E353" s="662" t="s">
        <v>1371</v>
      </c>
      <c r="F353" s="672">
        <v>238419</v>
      </c>
    </row>
    <row r="354" spans="1:6" ht="37.5">
      <c r="A354" s="659">
        <v>13</v>
      </c>
      <c r="B354" s="660" t="s">
        <v>1372</v>
      </c>
      <c r="C354" s="659">
        <v>4</v>
      </c>
      <c r="D354" s="660" t="s">
        <v>1373</v>
      </c>
      <c r="E354" s="660" t="s">
        <v>1374</v>
      </c>
      <c r="F354" s="660" t="s">
        <v>1375</v>
      </c>
    </row>
    <row r="355" spans="1:6" ht="37.5">
      <c r="A355" s="663"/>
      <c r="B355" s="664"/>
      <c r="C355" s="663"/>
      <c r="D355" s="664" t="s">
        <v>1376</v>
      </c>
      <c r="E355" s="664" t="s">
        <v>1377</v>
      </c>
      <c r="F355" s="664" t="s">
        <v>1378</v>
      </c>
    </row>
    <row r="356" spans="1:6">
      <c r="A356" s="663"/>
      <c r="B356" s="664"/>
      <c r="C356" s="663"/>
      <c r="D356" s="664" t="s">
        <v>1379</v>
      </c>
      <c r="E356" s="664" t="s">
        <v>224</v>
      </c>
      <c r="F356" s="664" t="s">
        <v>1380</v>
      </c>
    </row>
    <row r="357" spans="1:6">
      <c r="A357" s="661"/>
      <c r="B357" s="675"/>
      <c r="C357" s="661"/>
      <c r="D357" s="662" t="s">
        <v>125</v>
      </c>
      <c r="E357" s="662" t="s">
        <v>149</v>
      </c>
      <c r="F357" s="662" t="s">
        <v>1381</v>
      </c>
    </row>
    <row r="358" spans="1:6" ht="37.5">
      <c r="A358" s="101">
        <v>14</v>
      </c>
      <c r="B358" s="676" t="s">
        <v>1382</v>
      </c>
      <c r="C358" s="101">
        <v>4</v>
      </c>
      <c r="D358" s="102" t="s">
        <v>1373</v>
      </c>
      <c r="E358" s="102" t="s">
        <v>1374</v>
      </c>
      <c r="F358" s="102" t="s">
        <v>1375</v>
      </c>
    </row>
    <row r="359" spans="1:6" ht="37.5">
      <c r="A359" s="101">
        <v>15</v>
      </c>
      <c r="B359" s="102" t="s">
        <v>1383</v>
      </c>
      <c r="C359" s="101">
        <v>4</v>
      </c>
      <c r="D359" s="102" t="s">
        <v>1373</v>
      </c>
      <c r="E359" s="102" t="s">
        <v>1374</v>
      </c>
      <c r="F359" s="102" t="s">
        <v>1375</v>
      </c>
    </row>
    <row r="360" spans="1:6" ht="37.5">
      <c r="A360" s="881">
        <v>16</v>
      </c>
      <c r="B360" s="102" t="s">
        <v>1384</v>
      </c>
      <c r="C360" s="101">
        <v>4</v>
      </c>
      <c r="D360" s="102" t="s">
        <v>1373</v>
      </c>
      <c r="E360" s="102" t="s">
        <v>1374</v>
      </c>
      <c r="F360" s="102" t="s">
        <v>1375</v>
      </c>
    </row>
    <row r="361" spans="1:6">
      <c r="A361" s="157"/>
      <c r="B361" s="91"/>
      <c r="C361" s="90"/>
      <c r="D361" s="92"/>
      <c r="E361" s="91"/>
      <c r="F361" s="92"/>
    </row>
    <row r="362" spans="1:6" ht="23.25">
      <c r="A362" s="260" t="s">
        <v>73</v>
      </c>
      <c r="B362" s="261"/>
      <c r="C362" s="261"/>
      <c r="D362" s="261"/>
      <c r="E362" s="262"/>
      <c r="F362" s="263"/>
    </row>
    <row r="363" spans="1:6" ht="54">
      <c r="A363" s="17" t="s">
        <v>161</v>
      </c>
      <c r="B363" s="17" t="s">
        <v>3</v>
      </c>
      <c r="C363" s="937" t="s">
        <v>181</v>
      </c>
      <c r="D363" s="17" t="s">
        <v>4</v>
      </c>
      <c r="E363" s="993" t="s">
        <v>7</v>
      </c>
      <c r="F363" s="17" t="s">
        <v>5</v>
      </c>
    </row>
    <row r="364" spans="1:6" ht="37.5">
      <c r="A364" s="1056">
        <v>1</v>
      </c>
      <c r="B364" s="1133" t="s">
        <v>2076</v>
      </c>
      <c r="C364" s="841">
        <v>4</v>
      </c>
      <c r="D364" s="32" t="s">
        <v>2128</v>
      </c>
      <c r="E364" s="32" t="s">
        <v>1140</v>
      </c>
      <c r="F364" s="987">
        <v>238488</v>
      </c>
    </row>
    <row r="365" spans="1:6">
      <c r="A365" s="520"/>
      <c r="B365" s="988"/>
      <c r="C365" s="977">
        <v>4</v>
      </c>
      <c r="D365" s="926" t="s">
        <v>2129</v>
      </c>
      <c r="E365" s="926" t="s">
        <v>2130</v>
      </c>
      <c r="F365" s="984">
        <v>238542</v>
      </c>
    </row>
    <row r="366" spans="1:6">
      <c r="A366" s="520"/>
      <c r="B366" s="988"/>
      <c r="C366" s="977">
        <v>4</v>
      </c>
      <c r="D366" s="926" t="s">
        <v>2129</v>
      </c>
      <c r="E366" s="926" t="s">
        <v>2131</v>
      </c>
      <c r="F366" s="984">
        <v>238584</v>
      </c>
    </row>
    <row r="367" spans="1:6" ht="18" customHeight="1">
      <c r="A367" s="520"/>
      <c r="B367" s="988"/>
      <c r="C367" s="417">
        <v>4</v>
      </c>
      <c r="D367" s="918" t="s">
        <v>2127</v>
      </c>
      <c r="E367" s="918" t="s">
        <v>2132</v>
      </c>
      <c r="F367" s="991">
        <v>238629</v>
      </c>
    </row>
    <row r="368" spans="1:6" ht="40.5" customHeight="1">
      <c r="A368" s="929">
        <v>2</v>
      </c>
      <c r="B368" s="923" t="s">
        <v>2111</v>
      </c>
      <c r="C368" s="925">
        <v>2</v>
      </c>
      <c r="D368" s="923" t="s">
        <v>2141</v>
      </c>
      <c r="E368" s="923" t="s">
        <v>2134</v>
      </c>
      <c r="F368" s="989" t="s">
        <v>2133</v>
      </c>
    </row>
    <row r="369" spans="1:6" ht="36.75" customHeight="1">
      <c r="A369" s="921"/>
      <c r="B369" s="919"/>
      <c r="C369" s="920">
        <v>2</v>
      </c>
      <c r="D369" s="918" t="s">
        <v>2142</v>
      </c>
      <c r="E369" s="918" t="s">
        <v>2135</v>
      </c>
      <c r="F369" s="994">
        <v>238640</v>
      </c>
    </row>
    <row r="370" spans="1:6" ht="39.75" customHeight="1">
      <c r="A370" s="921"/>
      <c r="B370" s="919"/>
      <c r="C370" s="920">
        <v>2</v>
      </c>
      <c r="D370" s="918" t="s">
        <v>2143</v>
      </c>
      <c r="E370" s="918" t="s">
        <v>2135</v>
      </c>
      <c r="F370" s="994">
        <v>238647</v>
      </c>
    </row>
    <row r="371" spans="1:6" ht="75">
      <c r="A371" s="921"/>
      <c r="B371" s="919"/>
      <c r="C371" s="920">
        <v>2</v>
      </c>
      <c r="D371" s="918" t="s">
        <v>2144</v>
      </c>
      <c r="E371" s="918" t="s">
        <v>2136</v>
      </c>
      <c r="F371" s="990">
        <v>238517</v>
      </c>
    </row>
    <row r="372" spans="1:6" ht="37.5">
      <c r="A372" s="921"/>
      <c r="B372" s="919"/>
      <c r="C372" s="920">
        <v>4</v>
      </c>
      <c r="D372" s="918" t="s">
        <v>2145</v>
      </c>
      <c r="E372" s="918" t="s">
        <v>2137</v>
      </c>
      <c r="F372" s="990" t="s">
        <v>2138</v>
      </c>
    </row>
    <row r="373" spans="1:6">
      <c r="A373" s="921"/>
      <c r="B373" s="919"/>
      <c r="C373" s="920">
        <v>4</v>
      </c>
      <c r="D373" s="918" t="s">
        <v>2146</v>
      </c>
      <c r="E373" s="918" t="s">
        <v>2139</v>
      </c>
      <c r="F373" s="990" t="s">
        <v>2138</v>
      </c>
    </row>
    <row r="374" spans="1:6" ht="37.5">
      <c r="A374" s="930"/>
      <c r="B374" s="924"/>
      <c r="C374" s="37">
        <v>4</v>
      </c>
      <c r="D374" s="36" t="s">
        <v>2147</v>
      </c>
      <c r="E374" s="36" t="s">
        <v>2140</v>
      </c>
      <c r="F374" s="992" t="s">
        <v>2133</v>
      </c>
    </row>
    <row r="375" spans="1:6">
      <c r="A375" s="958"/>
      <c r="B375" s="188"/>
      <c r="C375" s="9"/>
      <c r="D375" s="188"/>
      <c r="E375" s="188"/>
      <c r="F375" s="188"/>
    </row>
    <row r="376" spans="1:6" ht="23.25">
      <c r="A376" s="264" t="s">
        <v>246</v>
      </c>
      <c r="B376" s="265"/>
      <c r="C376" s="265"/>
      <c r="D376" s="266"/>
      <c r="E376" s="265"/>
      <c r="F376" s="265"/>
    </row>
    <row r="377" spans="1:6" ht="54">
      <c r="A377" s="189" t="s">
        <v>161</v>
      </c>
      <c r="B377" s="189" t="s">
        <v>3</v>
      </c>
      <c r="C377" s="22" t="s">
        <v>181</v>
      </c>
      <c r="D377" s="189" t="s">
        <v>4</v>
      </c>
      <c r="E377" s="189" t="s">
        <v>7</v>
      </c>
      <c r="F377" s="156" t="s">
        <v>8</v>
      </c>
    </row>
    <row r="378" spans="1:6" ht="60.75">
      <c r="A378" s="953">
        <v>1</v>
      </c>
      <c r="B378" s="279" t="s">
        <v>261</v>
      </c>
      <c r="C378" s="284">
        <v>1</v>
      </c>
      <c r="D378" s="1097" t="s">
        <v>2233</v>
      </c>
      <c r="E378" s="280" t="s">
        <v>246</v>
      </c>
      <c r="F378" s="281" t="s">
        <v>2077</v>
      </c>
    </row>
    <row r="379" spans="1:6" ht="20.25">
      <c r="A379" s="192"/>
      <c r="B379" s="277"/>
      <c r="D379" s="278"/>
      <c r="E379" s="196"/>
      <c r="F379" s="197"/>
    </row>
    <row r="380" spans="1:6" ht="23.25">
      <c r="A380" s="264" t="s">
        <v>6</v>
      </c>
      <c r="B380" s="265"/>
      <c r="C380" s="265"/>
      <c r="D380" s="266"/>
      <c r="E380" s="265"/>
      <c r="F380" s="265"/>
    </row>
    <row r="381" spans="1:6" ht="54">
      <c r="A381" s="189" t="s">
        <v>161</v>
      </c>
      <c r="B381" s="189" t="s">
        <v>3</v>
      </c>
      <c r="C381" s="22" t="s">
        <v>181</v>
      </c>
      <c r="D381" s="189" t="s">
        <v>4</v>
      </c>
      <c r="E381" s="189" t="s">
        <v>7</v>
      </c>
      <c r="F381" s="156" t="s">
        <v>8</v>
      </c>
    </row>
    <row r="382" spans="1:6" ht="93.75">
      <c r="A382" s="888">
        <v>1</v>
      </c>
      <c r="B382" s="1059" t="s">
        <v>2078</v>
      </c>
      <c r="C382" s="1060" t="s">
        <v>2079</v>
      </c>
      <c r="D382" s="1059" t="s">
        <v>638</v>
      </c>
      <c r="E382" s="1059" t="s">
        <v>2232</v>
      </c>
      <c r="F382" s="1059" t="s">
        <v>2234</v>
      </c>
    </row>
    <row r="383" spans="1:6" ht="93.75">
      <c r="A383" s="399">
        <v>2</v>
      </c>
      <c r="B383" s="36" t="s">
        <v>2080</v>
      </c>
      <c r="C383" s="37" t="s">
        <v>2079</v>
      </c>
      <c r="D383" s="36" t="s">
        <v>638</v>
      </c>
      <c r="E383" s="36" t="s">
        <v>2232</v>
      </c>
      <c r="F383" s="36" t="s">
        <v>2234</v>
      </c>
    </row>
    <row r="384" spans="1:6" ht="21">
      <c r="A384" s="959"/>
      <c r="B384" s="191"/>
      <c r="D384" s="192"/>
      <c r="E384" s="191"/>
      <c r="F384" s="193"/>
    </row>
    <row r="385" spans="1:6" ht="23.25">
      <c r="A385" s="264" t="s">
        <v>10</v>
      </c>
      <c r="B385" s="265"/>
      <c r="C385" s="265"/>
      <c r="D385" s="266"/>
      <c r="E385" s="265"/>
      <c r="F385" s="265"/>
    </row>
    <row r="386" spans="1:6" ht="54">
      <c r="A386" s="189" t="s">
        <v>161</v>
      </c>
      <c r="B386" s="189" t="s">
        <v>3</v>
      </c>
      <c r="C386" s="22" t="s">
        <v>181</v>
      </c>
      <c r="D386" s="189" t="s">
        <v>4</v>
      </c>
      <c r="E386" s="189" t="s">
        <v>7</v>
      </c>
      <c r="F386" s="156" t="s">
        <v>8</v>
      </c>
    </row>
    <row r="387" spans="1:6" ht="20.25">
      <c r="A387" s="430">
        <v>1</v>
      </c>
      <c r="B387" s="1134" t="s">
        <v>11</v>
      </c>
      <c r="C387" s="1077">
        <v>4</v>
      </c>
      <c r="D387" s="198" t="s">
        <v>12</v>
      </c>
      <c r="E387" s="190" t="s">
        <v>13</v>
      </c>
      <c r="F387" s="194" t="s">
        <v>9</v>
      </c>
    </row>
    <row r="388" spans="1:6" ht="20.25">
      <c r="A388" s="434"/>
      <c r="B388" s="1135"/>
      <c r="C388" s="717">
        <v>4</v>
      </c>
      <c r="D388" s="201" t="s">
        <v>14</v>
      </c>
      <c r="E388" s="202" t="s">
        <v>15</v>
      </c>
      <c r="F388" s="194" t="s">
        <v>9</v>
      </c>
    </row>
    <row r="389" spans="1:6" ht="20.25">
      <c r="A389" s="199"/>
      <c r="B389" s="200"/>
      <c r="C389" s="717">
        <v>4</v>
      </c>
      <c r="D389" s="201" t="s">
        <v>16</v>
      </c>
      <c r="E389" s="202" t="s">
        <v>17</v>
      </c>
      <c r="F389" s="194" t="s">
        <v>9</v>
      </c>
    </row>
    <row r="390" spans="1:6" ht="59.25" customHeight="1">
      <c r="A390" s="204">
        <v>2</v>
      </c>
      <c r="B390" s="205" t="s">
        <v>18</v>
      </c>
      <c r="C390" s="717">
        <v>4</v>
      </c>
      <c r="D390" s="203" t="s">
        <v>19</v>
      </c>
      <c r="E390" s="203" t="s">
        <v>20</v>
      </c>
      <c r="F390" s="194" t="s">
        <v>9</v>
      </c>
    </row>
    <row r="391" spans="1:6" ht="65.25" customHeight="1">
      <c r="A391" s="199"/>
      <c r="B391" s="200"/>
      <c r="C391" s="717">
        <v>4</v>
      </c>
      <c r="D391" s="206" t="s">
        <v>21</v>
      </c>
      <c r="E391" s="207" t="s">
        <v>22</v>
      </c>
      <c r="F391" s="194" t="s">
        <v>9</v>
      </c>
    </row>
    <row r="392" spans="1:6" ht="41.25" customHeight="1">
      <c r="A392" s="960">
        <v>3</v>
      </c>
      <c r="B392" s="208" t="s">
        <v>23</v>
      </c>
      <c r="C392" s="142">
        <v>4</v>
      </c>
      <c r="D392" s="209" t="s">
        <v>24</v>
      </c>
      <c r="E392" s="210" t="s">
        <v>25</v>
      </c>
      <c r="F392" s="195" t="s">
        <v>9</v>
      </c>
    </row>
    <row r="393" spans="1:6" ht="20.25">
      <c r="A393" s="191"/>
      <c r="B393" s="191"/>
      <c r="C393" s="192"/>
      <c r="D393" s="191"/>
      <c r="E393" s="193"/>
    </row>
    <row r="394" spans="1:6" ht="23.25">
      <c r="A394" s="285" t="s">
        <v>31</v>
      </c>
      <c r="B394" s="286"/>
      <c r="C394" s="286"/>
      <c r="D394" s="287"/>
      <c r="E394" s="286"/>
      <c r="F394" s="286"/>
    </row>
    <row r="395" spans="1:6" ht="54">
      <c r="A395" s="189" t="s">
        <v>161</v>
      </c>
      <c r="B395" s="189" t="s">
        <v>3</v>
      </c>
      <c r="C395" s="22" t="s">
        <v>181</v>
      </c>
      <c r="D395" s="189" t="s">
        <v>4</v>
      </c>
      <c r="E395" s="189" t="s">
        <v>7</v>
      </c>
      <c r="F395" s="156" t="s">
        <v>8</v>
      </c>
    </row>
    <row r="396" spans="1:6" ht="39" customHeight="1">
      <c r="A396" s="954">
        <v>1</v>
      </c>
      <c r="B396" s="847" t="s">
        <v>259</v>
      </c>
      <c r="C396" s="957">
        <v>4</v>
      </c>
      <c r="D396" s="961" t="s">
        <v>2075</v>
      </c>
      <c r="E396" s="955" t="s">
        <v>2073</v>
      </c>
      <c r="F396" s="956" t="s">
        <v>2074</v>
      </c>
    </row>
    <row r="397" spans="1:6" ht="45" customHeight="1">
      <c r="A397" s="282"/>
      <c r="B397" s="283"/>
      <c r="C397" s="1136">
        <v>4</v>
      </c>
      <c r="D397" s="210" t="s">
        <v>2075</v>
      </c>
      <c r="E397" s="210" t="s">
        <v>260</v>
      </c>
      <c r="F397" s="1137">
        <v>238401</v>
      </c>
    </row>
    <row r="398" spans="1:6" ht="20.25">
      <c r="A398" s="192"/>
      <c r="B398" s="277"/>
      <c r="D398" s="278"/>
      <c r="E398" s="196"/>
      <c r="F398" s="197"/>
    </row>
    <row r="399" spans="1:6" ht="20.25">
      <c r="A399" s="192"/>
      <c r="B399" s="277"/>
      <c r="D399" s="278"/>
      <c r="E399" s="196"/>
      <c r="F399" s="197"/>
    </row>
    <row r="400" spans="1:6" s="1075" customFormat="1" ht="20.25">
      <c r="A400" s="1075" t="s">
        <v>180</v>
      </c>
      <c r="E400" s="1076"/>
    </row>
    <row r="401" spans="1:6" s="1075" customFormat="1" ht="20.25">
      <c r="A401" s="1075" t="s">
        <v>185</v>
      </c>
      <c r="E401" s="1076"/>
    </row>
    <row r="402" spans="1:6" s="1075" customFormat="1" ht="20.25">
      <c r="A402" s="1075" t="s">
        <v>183</v>
      </c>
      <c r="E402" s="1076"/>
    </row>
    <row r="403" spans="1:6" s="1075" customFormat="1" ht="20.25">
      <c r="B403" s="1075" t="s">
        <v>220</v>
      </c>
      <c r="C403" s="1075" t="s">
        <v>2231</v>
      </c>
      <c r="E403" s="1076" t="s">
        <v>2230</v>
      </c>
    </row>
    <row r="404" spans="1:6" s="1075" customFormat="1" ht="20.25">
      <c r="B404" s="1075" t="s">
        <v>201</v>
      </c>
      <c r="C404" s="1075" t="s">
        <v>202</v>
      </c>
      <c r="E404" s="1076"/>
    </row>
    <row r="405" spans="1:6" s="1075" customFormat="1" ht="20.25">
      <c r="A405" s="1075" t="s">
        <v>221</v>
      </c>
      <c r="E405" s="1076"/>
    </row>
    <row r="407" spans="1:6" ht="26.25">
      <c r="A407" s="268" t="s">
        <v>203</v>
      </c>
      <c r="B407" s="269"/>
      <c r="C407" s="270"/>
      <c r="D407" s="269"/>
      <c r="E407" s="271"/>
      <c r="F407" s="267"/>
    </row>
    <row r="408" spans="1:6" ht="26.25">
      <c r="A408" s="1277" t="s">
        <v>263</v>
      </c>
      <c r="B408" s="1196"/>
      <c r="C408" s="1196"/>
      <c r="D408" s="1196"/>
      <c r="E408" s="316">
        <f>A31+A51+A77+A122+A142+A163+A205+A222+A265+A282+A311+A360+A368+A378+A383+A392+A396</f>
        <v>202</v>
      </c>
      <c r="F408" s="225" t="s">
        <v>27</v>
      </c>
    </row>
    <row r="409" spans="1:6" ht="25.5">
      <c r="A409" s="272"/>
      <c r="B409" s="273"/>
      <c r="C409" s="274"/>
      <c r="D409" s="275"/>
      <c r="E409" s="273"/>
      <c r="F409" s="276"/>
    </row>
    <row r="410" spans="1:6">
      <c r="A410" s="157"/>
      <c r="B410" s="91"/>
      <c r="C410" s="90"/>
      <c r="D410" s="92"/>
      <c r="E410" s="91"/>
    </row>
    <row r="411" spans="1:6">
      <c r="A411" s="86"/>
      <c r="B411" s="29"/>
      <c r="C411" s="86"/>
      <c r="D411" s="29"/>
      <c r="E411" s="29"/>
    </row>
    <row r="412" spans="1:6">
      <c r="A412" s="86"/>
      <c r="B412" s="29"/>
      <c r="C412" s="86"/>
      <c r="D412" s="29"/>
      <c r="E412" s="29"/>
    </row>
  </sheetData>
  <mergeCells count="12">
    <mergeCell ref="A165:B165"/>
    <mergeCell ref="A1:F1"/>
    <mergeCell ref="A408:D408"/>
    <mergeCell ref="A204:F204"/>
    <mergeCell ref="A205:A217"/>
    <mergeCell ref="A167:F167"/>
    <mergeCell ref="A171:F171"/>
    <mergeCell ref="A174:F174"/>
    <mergeCell ref="A180:F180"/>
    <mergeCell ref="A186:F186"/>
    <mergeCell ref="A190:F190"/>
    <mergeCell ref="B113:C113"/>
  </mergeCells>
  <phoneticPr fontId="1" type="noConversion"/>
  <pageMargins left="0.74803149606299213" right="0.55118110236220474" top="0.59055118110236227" bottom="0.39370078740157483" header="0.27559055118110237" footer="0.15748031496062992"/>
  <pageSetup paperSize="9" scale="93" orientation="landscape" horizontalDpi="300" verticalDpi="300" r:id="rId1"/>
  <headerFooter alignWithMargins="0">
    <oddFooter>&amp;C&amp;"Browallia New,Regular"&amp;14ภาคผนวก ตัวบ่งชี้ 5.2&amp;R&amp;"Browallia New,Regular"&amp;14&amp;P</oddFooter>
  </headerFooter>
  <rowBreaks count="26" manualBreakCount="26">
    <brk id="14" max="16383" man="1"/>
    <brk id="32" max="5" man="1"/>
    <brk id="52" max="16383" man="1"/>
    <brk id="77" max="5" man="1"/>
    <brk id="90" max="16383" man="1"/>
    <brk id="99" max="16383" man="1"/>
    <brk id="111" max="16383" man="1"/>
    <brk id="123" max="16383" man="1"/>
    <brk id="143" max="16383" man="1"/>
    <brk id="164" max="16383" man="1"/>
    <brk id="178" max="16383" man="1"/>
    <brk id="188" max="16383" man="1"/>
    <brk id="202" max="16383" man="1"/>
    <brk id="218" max="16383" man="1"/>
    <brk id="223" max="16383" man="1"/>
    <brk id="249" max="5" man="1"/>
    <brk id="266" max="16383" man="1"/>
    <brk id="283" max="16383" man="1"/>
    <brk id="297" max="5" man="1"/>
    <brk id="317" max="16383" man="1"/>
    <brk id="325" max="16383" man="1"/>
    <brk id="344" max="5" man="1"/>
    <brk id="361" max="5" man="1"/>
    <brk id="375" max="16383" man="1"/>
    <brk id="384" max="16383" man="1"/>
    <brk id="3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300"/>
  <sheetViews>
    <sheetView view="pageBreakPreview" zoomScaleNormal="100" zoomScaleSheetLayoutView="80" workbookViewId="0"/>
  </sheetViews>
  <sheetFormatPr defaultRowHeight="18.75"/>
  <cols>
    <col min="1" max="1" width="6.7109375" style="53" customWidth="1"/>
    <col min="2" max="2" width="45.28515625" style="53" customWidth="1"/>
    <col min="3" max="3" width="8.140625" style="53" customWidth="1"/>
    <col min="4" max="4" width="22" style="53" customWidth="1"/>
    <col min="5" max="5" width="13.5703125" style="53" customWidth="1"/>
    <col min="6" max="6" width="8.28515625" style="53" customWidth="1"/>
    <col min="7" max="7" width="10.140625" style="53" customWidth="1"/>
    <col min="8" max="8" width="11" style="53" customWidth="1"/>
    <col min="9" max="9" width="12.28515625" style="53" customWidth="1"/>
    <col min="10" max="10" width="13.5703125" style="53" hidden="1" customWidth="1"/>
    <col min="11" max="16384" width="9.140625" style="53"/>
  </cols>
  <sheetData>
    <row r="1" spans="1:10" s="180" customFormat="1" ht="26.25">
      <c r="A1" s="179" t="s">
        <v>502</v>
      </c>
      <c r="D1" s="179"/>
      <c r="E1" s="179"/>
      <c r="F1" s="179"/>
      <c r="G1" s="179"/>
      <c r="H1" s="179"/>
      <c r="I1" s="179"/>
    </row>
    <row r="2" spans="1:10">
      <c r="A2" s="52"/>
      <c r="D2" s="52"/>
      <c r="E2" s="52"/>
      <c r="F2" s="52"/>
      <c r="G2" s="52"/>
      <c r="H2" s="52"/>
      <c r="I2" s="52"/>
    </row>
    <row r="3" spans="1:10" s="181" customFormat="1" ht="18.75" customHeight="1">
      <c r="A3" s="304" t="s">
        <v>117</v>
      </c>
      <c r="B3" s="305"/>
      <c r="C3" s="305"/>
      <c r="D3" s="304"/>
      <c r="E3" s="306"/>
      <c r="F3" s="304"/>
      <c r="G3" s="306"/>
      <c r="H3" s="304"/>
      <c r="I3" s="304"/>
    </row>
    <row r="4" spans="1:10" s="55" customFormat="1" ht="44.25" customHeight="1">
      <c r="A4" s="79" t="s">
        <v>161</v>
      </c>
      <c r="B4" s="80" t="s">
        <v>164</v>
      </c>
      <c r="C4" s="79" t="s">
        <v>107</v>
      </c>
      <c r="D4" s="79" t="s">
        <v>163</v>
      </c>
      <c r="E4" s="79" t="s">
        <v>165</v>
      </c>
      <c r="F4" s="79" t="s">
        <v>104</v>
      </c>
      <c r="G4" s="81" t="s">
        <v>111</v>
      </c>
      <c r="H4" s="79" t="s">
        <v>223</v>
      </c>
      <c r="I4" s="79" t="s">
        <v>222</v>
      </c>
      <c r="J4" s="54" t="s">
        <v>166</v>
      </c>
    </row>
    <row r="5" spans="1:10" s="71" customFormat="1">
      <c r="A5" s="124">
        <v>1</v>
      </c>
      <c r="B5" s="124" t="s">
        <v>2185</v>
      </c>
      <c r="C5" s="125">
        <v>4</v>
      </c>
      <c r="D5" s="912" t="s">
        <v>2041</v>
      </c>
      <c r="E5" s="126">
        <v>167</v>
      </c>
      <c r="F5" s="127">
        <v>4.6100000000000003</v>
      </c>
      <c r="G5" s="126">
        <v>167</v>
      </c>
      <c r="H5" s="128">
        <v>89479.22</v>
      </c>
      <c r="I5" s="128">
        <v>89479.22</v>
      </c>
      <c r="J5" s="121"/>
    </row>
    <row r="6" spans="1:10" s="183" customFormat="1" ht="37.5">
      <c r="A6" s="57">
        <v>2</v>
      </c>
      <c r="B6" s="696" t="s">
        <v>2042</v>
      </c>
      <c r="C6" s="58">
        <v>4</v>
      </c>
      <c r="D6" s="913" t="s">
        <v>2043</v>
      </c>
      <c r="E6" s="59">
        <v>167</v>
      </c>
      <c r="F6" s="60">
        <v>4.05</v>
      </c>
      <c r="G6" s="59">
        <v>167</v>
      </c>
      <c r="H6" s="61">
        <v>105650</v>
      </c>
      <c r="I6" s="61">
        <v>89479.22</v>
      </c>
      <c r="J6" s="182"/>
    </row>
    <row r="7" spans="1:10">
      <c r="A7" s="57">
        <v>3</v>
      </c>
      <c r="B7" s="696" t="s">
        <v>2044</v>
      </c>
      <c r="C7" s="58">
        <v>4</v>
      </c>
      <c r="D7" s="913" t="s">
        <v>2045</v>
      </c>
      <c r="E7" s="59">
        <v>53</v>
      </c>
      <c r="F7" s="60">
        <v>4.05</v>
      </c>
      <c r="G7" s="59">
        <v>167</v>
      </c>
      <c r="H7" s="61">
        <v>170000</v>
      </c>
      <c r="I7" s="61">
        <v>105650</v>
      </c>
      <c r="J7" s="1289" t="s">
        <v>222</v>
      </c>
    </row>
    <row r="8" spans="1:10" ht="20.25" customHeight="1">
      <c r="A8" s="57">
        <v>4</v>
      </c>
      <c r="B8" s="696" t="s">
        <v>2046</v>
      </c>
      <c r="C8" s="58">
        <v>4</v>
      </c>
      <c r="D8" s="913" t="s">
        <v>2047</v>
      </c>
      <c r="E8" s="59">
        <v>250</v>
      </c>
      <c r="F8" s="60">
        <v>4.49</v>
      </c>
      <c r="G8" s="59">
        <v>159</v>
      </c>
      <c r="H8" s="61">
        <v>47709.23</v>
      </c>
      <c r="I8" s="61">
        <v>47709.23</v>
      </c>
      <c r="J8" s="1290"/>
    </row>
    <row r="9" spans="1:10" s="185" customFormat="1" ht="36" customHeight="1">
      <c r="A9" s="57">
        <v>5</v>
      </c>
      <c r="B9" s="57" t="s">
        <v>2048</v>
      </c>
      <c r="C9" s="58">
        <v>4</v>
      </c>
      <c r="D9" s="913" t="s">
        <v>2049</v>
      </c>
      <c r="E9" s="59">
        <v>100</v>
      </c>
      <c r="F9" s="60">
        <v>3.91</v>
      </c>
      <c r="G9" s="59">
        <v>71</v>
      </c>
      <c r="H9" s="61"/>
      <c r="I9" s="62"/>
      <c r="J9" s="128">
        <v>169765.92</v>
      </c>
    </row>
    <row r="10" spans="1:10" ht="37.5">
      <c r="A10" s="57">
        <v>6</v>
      </c>
      <c r="B10" s="57" t="s">
        <v>2050</v>
      </c>
      <c r="C10" s="58">
        <v>6</v>
      </c>
      <c r="D10" s="913" t="s">
        <v>2051</v>
      </c>
      <c r="E10" s="59">
        <v>250</v>
      </c>
      <c r="F10" s="60">
        <v>4.08</v>
      </c>
      <c r="G10" s="59">
        <v>233</v>
      </c>
      <c r="H10" s="61">
        <v>29980</v>
      </c>
      <c r="I10" s="61">
        <v>29980</v>
      </c>
      <c r="J10" s="61"/>
    </row>
    <row r="11" spans="1:10">
      <c r="A11" s="57">
        <v>7</v>
      </c>
      <c r="B11" s="57" t="s">
        <v>2052</v>
      </c>
      <c r="C11" s="58">
        <v>4</v>
      </c>
      <c r="D11" s="913" t="s">
        <v>2053</v>
      </c>
      <c r="E11" s="59">
        <v>150</v>
      </c>
      <c r="F11" s="60">
        <v>4.5999999999999996</v>
      </c>
      <c r="G11" s="59">
        <v>104</v>
      </c>
      <c r="H11" s="61">
        <v>5488</v>
      </c>
      <c r="I11" s="61">
        <v>5488</v>
      </c>
      <c r="J11" s="61"/>
    </row>
    <row r="12" spans="1:10" s="184" customFormat="1" ht="22.5">
      <c r="A12" s="57">
        <v>8</v>
      </c>
      <c r="B12" s="57" t="s">
        <v>2054</v>
      </c>
      <c r="C12" s="58">
        <v>1.4</v>
      </c>
      <c r="D12" s="913" t="s">
        <v>2055</v>
      </c>
      <c r="E12" s="59"/>
      <c r="F12" s="60">
        <v>4.5599999999999996</v>
      </c>
      <c r="G12" s="59">
        <v>5</v>
      </c>
      <c r="H12" s="61" t="s">
        <v>2056</v>
      </c>
      <c r="I12" s="61"/>
      <c r="J12" s="128">
        <v>171098.91</v>
      </c>
    </row>
    <row r="13" spans="1:10" ht="37.5">
      <c r="A13" s="57">
        <v>9</v>
      </c>
      <c r="B13" s="57" t="s">
        <v>2057</v>
      </c>
      <c r="C13" s="58">
        <v>4</v>
      </c>
      <c r="D13" s="913" t="s">
        <v>2058</v>
      </c>
      <c r="E13" s="59">
        <v>200</v>
      </c>
      <c r="F13" s="60">
        <v>4.58</v>
      </c>
      <c r="G13" s="59">
        <v>55</v>
      </c>
      <c r="H13" s="61">
        <v>17095</v>
      </c>
      <c r="I13" s="61">
        <v>17095</v>
      </c>
      <c r="J13" s="61"/>
    </row>
    <row r="14" spans="1:10" ht="37.5">
      <c r="A14" s="57">
        <v>10</v>
      </c>
      <c r="B14" s="57" t="s">
        <v>2059</v>
      </c>
      <c r="C14" s="58">
        <v>4</v>
      </c>
      <c r="D14" s="913" t="s">
        <v>2060</v>
      </c>
      <c r="E14" s="59">
        <v>100</v>
      </c>
      <c r="F14" s="60">
        <v>4.42</v>
      </c>
      <c r="G14" s="59">
        <v>74</v>
      </c>
      <c r="H14" s="61">
        <v>3000</v>
      </c>
      <c r="I14" s="61">
        <v>3000</v>
      </c>
      <c r="J14" s="61"/>
    </row>
    <row r="15" spans="1:10" s="184" customFormat="1" ht="22.5">
      <c r="A15" s="57">
        <v>11</v>
      </c>
      <c r="B15" s="57" t="s">
        <v>2061</v>
      </c>
      <c r="C15" s="58">
        <v>4</v>
      </c>
      <c r="D15" s="913" t="s">
        <v>1734</v>
      </c>
      <c r="E15" s="59">
        <v>100</v>
      </c>
      <c r="F15" s="60">
        <v>4.7699999999999996</v>
      </c>
      <c r="G15" s="59">
        <v>92</v>
      </c>
      <c r="H15" s="61">
        <v>22260</v>
      </c>
      <c r="I15" s="61">
        <v>22600</v>
      </c>
      <c r="J15" s="128">
        <v>38577.800000000003</v>
      </c>
    </row>
    <row r="16" spans="1:10">
      <c r="A16" s="57">
        <v>12</v>
      </c>
      <c r="B16" s="57" t="s">
        <v>2062</v>
      </c>
      <c r="C16" s="58">
        <v>5</v>
      </c>
      <c r="D16" s="914" t="s">
        <v>2063</v>
      </c>
      <c r="E16" s="59">
        <v>200</v>
      </c>
      <c r="F16" s="60">
        <v>4.5</v>
      </c>
      <c r="G16" s="59">
        <v>200</v>
      </c>
      <c r="H16" s="61"/>
      <c r="I16" s="61"/>
      <c r="J16" s="481">
        <v>22700.799999999999</v>
      </c>
    </row>
    <row r="17" spans="1:10">
      <c r="A17" s="57">
        <v>13</v>
      </c>
      <c r="B17" s="57" t="s">
        <v>2064</v>
      </c>
      <c r="C17" s="58">
        <v>5</v>
      </c>
      <c r="D17" s="914" t="s">
        <v>2063</v>
      </c>
      <c r="E17" s="59">
        <v>150</v>
      </c>
      <c r="F17" s="60">
        <v>4.55</v>
      </c>
      <c r="G17" s="59">
        <v>150</v>
      </c>
      <c r="H17" s="61">
        <v>60000</v>
      </c>
      <c r="I17" s="61">
        <v>60000</v>
      </c>
      <c r="J17" s="61">
        <v>15335.52</v>
      </c>
    </row>
    <row r="18" spans="1:10">
      <c r="A18" s="392">
        <v>14</v>
      </c>
      <c r="B18" s="63" t="s">
        <v>2065</v>
      </c>
      <c r="C18" s="64">
        <v>5</v>
      </c>
      <c r="D18" s="916" t="s">
        <v>2063</v>
      </c>
      <c r="E18" s="65">
        <v>100</v>
      </c>
      <c r="F18" s="66">
        <v>4.68</v>
      </c>
      <c r="G18" s="65">
        <v>100</v>
      </c>
      <c r="H18" s="67"/>
      <c r="I18" s="67"/>
      <c r="J18" s="128">
        <v>22583.68</v>
      </c>
    </row>
    <row r="19" spans="1:10" s="577" customFormat="1" ht="22.5" customHeight="1">
      <c r="A19" s="568"/>
      <c r="B19" s="568"/>
      <c r="C19" s="568"/>
      <c r="D19" s="568"/>
      <c r="E19" s="569"/>
      <c r="F19" s="570">
        <f>SUMPRODUCT(F5:F15,G5:G15)/SUM(G5:G15)</f>
        <v>4.3151081916537866</v>
      </c>
      <c r="G19" s="571"/>
      <c r="H19" s="572">
        <f>SUM(H5:H15)</f>
        <v>490661.44999999995</v>
      </c>
      <c r="I19" s="572">
        <f>SUM(I5:I15)</f>
        <v>410480.67</v>
      </c>
      <c r="J19" s="915">
        <v>35245.72</v>
      </c>
    </row>
    <row r="20" spans="1:10" customFormat="1" ht="17.25" customHeight="1">
      <c r="A20" s="68"/>
      <c r="B20" s="68"/>
      <c r="C20" s="68"/>
      <c r="D20" s="68"/>
      <c r="E20" s="69"/>
      <c r="F20" s="122"/>
      <c r="G20" s="70"/>
      <c r="H20" s="120"/>
      <c r="I20" s="120"/>
      <c r="J20" s="128">
        <v>29031.200000000001</v>
      </c>
    </row>
    <row r="21" spans="1:10" customFormat="1" ht="18.75" customHeight="1" thickBot="1">
      <c r="A21" s="304" t="s">
        <v>68</v>
      </c>
      <c r="B21" s="305"/>
      <c r="C21" s="305"/>
      <c r="D21" s="305"/>
      <c r="E21" s="304"/>
      <c r="F21" s="304"/>
      <c r="G21" s="304"/>
      <c r="H21" s="304"/>
      <c r="I21" s="304"/>
      <c r="J21" s="485">
        <v>27503.68</v>
      </c>
    </row>
    <row r="22" spans="1:10" customFormat="1" ht="20.100000000000001" customHeight="1">
      <c r="A22" s="1297" t="s">
        <v>161</v>
      </c>
      <c r="B22" s="1298" t="s">
        <v>164</v>
      </c>
      <c r="C22" s="1291" t="s">
        <v>107</v>
      </c>
      <c r="D22" s="1291" t="s">
        <v>163</v>
      </c>
      <c r="E22" s="1291" t="s">
        <v>165</v>
      </c>
      <c r="F22" s="1292" t="s">
        <v>104</v>
      </c>
      <c r="G22" s="1293"/>
      <c r="H22" s="1294" t="s">
        <v>111</v>
      </c>
      <c r="I22" s="1289" t="s">
        <v>223</v>
      </c>
      <c r="J22" s="485">
        <v>29112.67</v>
      </c>
    </row>
    <row r="23" spans="1:10" customFormat="1" ht="35.25" customHeight="1">
      <c r="A23" s="1290"/>
      <c r="B23" s="1298"/>
      <c r="C23" s="1291"/>
      <c r="D23" s="1291"/>
      <c r="E23" s="1291"/>
      <c r="F23" s="466" t="s">
        <v>785</v>
      </c>
      <c r="G23" s="465" t="s">
        <v>786</v>
      </c>
      <c r="H23" s="1295"/>
      <c r="I23" s="1290"/>
      <c r="J23" s="487">
        <v>29117.16</v>
      </c>
    </row>
    <row r="24" spans="1:10" ht="20.100000000000001" customHeight="1">
      <c r="A24" s="467">
        <v>1</v>
      </c>
      <c r="B24" s="468" t="s">
        <v>787</v>
      </c>
      <c r="C24" s="467">
        <v>3</v>
      </c>
      <c r="D24" s="467" t="s">
        <v>788</v>
      </c>
      <c r="E24" s="469">
        <v>90</v>
      </c>
      <c r="F24" s="470">
        <f>1*3.72/5</f>
        <v>0.74399999999999999</v>
      </c>
      <c r="G24" s="471">
        <v>3.72</v>
      </c>
      <c r="H24" s="126">
        <v>60</v>
      </c>
      <c r="I24" s="128">
        <v>226040</v>
      </c>
      <c r="J24" s="1289" t="s">
        <v>222</v>
      </c>
    </row>
    <row r="25" spans="1:10" ht="20.100000000000001" customHeight="1">
      <c r="A25" s="58"/>
      <c r="B25" s="57" t="s">
        <v>789</v>
      </c>
      <c r="C25" s="58"/>
      <c r="D25" s="58"/>
      <c r="E25" s="59"/>
      <c r="F25" s="60"/>
      <c r="G25" s="472"/>
      <c r="H25" s="59"/>
      <c r="I25" s="61"/>
      <c r="J25" s="1290"/>
    </row>
    <row r="26" spans="1:10" customFormat="1" ht="20.100000000000001" customHeight="1">
      <c r="A26" s="58"/>
      <c r="B26" s="57" t="s">
        <v>790</v>
      </c>
      <c r="C26" s="58"/>
      <c r="D26" s="58"/>
      <c r="E26" s="59"/>
      <c r="F26" s="60"/>
      <c r="G26" s="472"/>
      <c r="H26" s="59"/>
      <c r="I26" s="61"/>
      <c r="J26" s="485">
        <v>62175.56</v>
      </c>
    </row>
    <row r="27" spans="1:10" customFormat="1" ht="20.100000000000001" customHeight="1">
      <c r="A27" s="125">
        <v>2</v>
      </c>
      <c r="B27" s="124" t="s">
        <v>791</v>
      </c>
      <c r="C27" s="125">
        <v>3</v>
      </c>
      <c r="D27" s="125" t="s">
        <v>792</v>
      </c>
      <c r="E27" s="126">
        <v>96</v>
      </c>
      <c r="F27" s="473">
        <f>1*3.79/5</f>
        <v>0.75800000000000001</v>
      </c>
      <c r="G27" s="127">
        <v>3.79</v>
      </c>
      <c r="H27" s="126">
        <v>70</v>
      </c>
      <c r="I27" s="128">
        <v>242600</v>
      </c>
      <c r="J27" s="489"/>
    </row>
    <row r="28" spans="1:10" ht="20.100000000000001" customHeight="1">
      <c r="A28" s="58"/>
      <c r="B28" s="57" t="s">
        <v>793</v>
      </c>
      <c r="C28" s="58"/>
      <c r="D28" s="58"/>
      <c r="E28" s="59"/>
      <c r="F28" s="474"/>
      <c r="G28" s="60"/>
      <c r="H28" s="59"/>
      <c r="I28" s="61"/>
      <c r="J28" s="489"/>
    </row>
    <row r="29" spans="1:10" customFormat="1" ht="20.100000000000001" customHeight="1">
      <c r="A29" s="58"/>
      <c r="B29" s="57" t="s">
        <v>794</v>
      </c>
      <c r="C29" s="58"/>
      <c r="D29" s="58"/>
      <c r="E29" s="59"/>
      <c r="F29" s="474"/>
      <c r="G29" s="60"/>
      <c r="H29" s="59"/>
      <c r="I29" s="61"/>
      <c r="J29" s="489"/>
    </row>
    <row r="30" spans="1:10" customFormat="1" ht="20.100000000000001" customHeight="1">
      <c r="A30" s="125">
        <v>3</v>
      </c>
      <c r="B30" s="124" t="s">
        <v>795</v>
      </c>
      <c r="C30" s="125">
        <v>5</v>
      </c>
      <c r="D30" s="475">
        <v>19225</v>
      </c>
      <c r="E30" s="126">
        <v>41</v>
      </c>
      <c r="F30" s="473">
        <f>1*4.22/5</f>
        <v>0.84399999999999997</v>
      </c>
      <c r="G30" s="127">
        <v>4.22</v>
      </c>
      <c r="H30" s="126">
        <v>41</v>
      </c>
      <c r="I30" s="128">
        <v>51000</v>
      </c>
      <c r="J30" s="485">
        <v>24748.12</v>
      </c>
    </row>
    <row r="31" spans="1:10" customFormat="1" ht="20.100000000000001" customHeight="1">
      <c r="A31" s="125">
        <v>4</v>
      </c>
      <c r="B31" s="124" t="s">
        <v>796</v>
      </c>
      <c r="C31" s="125">
        <v>3</v>
      </c>
      <c r="D31" s="125" t="s">
        <v>797</v>
      </c>
      <c r="E31" s="126">
        <v>28</v>
      </c>
      <c r="F31" s="473">
        <v>0.81399999999999995</v>
      </c>
      <c r="G31" s="127">
        <f>81.4*5/100</f>
        <v>4.07</v>
      </c>
      <c r="H31" s="126">
        <v>20</v>
      </c>
      <c r="I31" s="128">
        <v>77600</v>
      </c>
      <c r="J31" s="485">
        <v>43772.08</v>
      </c>
    </row>
    <row r="32" spans="1:10" customFormat="1" ht="20.100000000000001" customHeight="1">
      <c r="A32" s="125">
        <v>5</v>
      </c>
      <c r="B32" s="124" t="s">
        <v>798</v>
      </c>
      <c r="C32" s="125">
        <v>3</v>
      </c>
      <c r="D32" s="125" t="s">
        <v>799</v>
      </c>
      <c r="E32" s="126">
        <v>33</v>
      </c>
      <c r="F32" s="473">
        <v>0.82540000000000002</v>
      </c>
      <c r="G32" s="127">
        <f>82.54*5/100</f>
        <v>4.1270000000000007</v>
      </c>
      <c r="H32" s="126">
        <v>25</v>
      </c>
      <c r="I32" s="128">
        <v>90650</v>
      </c>
      <c r="J32" s="485">
        <v>39391.120000000003</v>
      </c>
    </row>
    <row r="33" spans="1:10" customFormat="1" ht="20.100000000000001" customHeight="1">
      <c r="A33" s="125">
        <v>6</v>
      </c>
      <c r="B33" s="124" t="s">
        <v>800</v>
      </c>
      <c r="C33" s="125">
        <v>3</v>
      </c>
      <c r="D33" s="125" t="s">
        <v>801</v>
      </c>
      <c r="E33" s="126">
        <v>32</v>
      </c>
      <c r="F33" s="473">
        <v>0.80489999999999995</v>
      </c>
      <c r="G33" s="127">
        <f>80.49*5/100</f>
        <v>4.0244999999999997</v>
      </c>
      <c r="H33" s="126">
        <v>24</v>
      </c>
      <c r="I33" s="128">
        <v>90250</v>
      </c>
      <c r="J33" s="485">
        <v>38012.449999999997</v>
      </c>
    </row>
    <row r="34" spans="1:10" ht="37.5">
      <c r="A34" s="352">
        <v>7</v>
      </c>
      <c r="B34" s="351" t="s">
        <v>802</v>
      </c>
      <c r="C34" s="352">
        <v>3</v>
      </c>
      <c r="D34" s="476">
        <v>19270</v>
      </c>
      <c r="E34" s="354">
        <v>26</v>
      </c>
      <c r="F34" s="477">
        <f>1*3.93/5</f>
        <v>0.78600000000000003</v>
      </c>
      <c r="G34" s="355">
        <v>3.93</v>
      </c>
      <c r="H34" s="354">
        <v>24</v>
      </c>
      <c r="I34" s="357">
        <v>25780</v>
      </c>
      <c r="J34" s="485">
        <v>69460.320000000007</v>
      </c>
    </row>
    <row r="35" spans="1:10" s="184" customFormat="1" ht="20.100000000000001" customHeight="1">
      <c r="A35" s="547">
        <v>8</v>
      </c>
      <c r="B35" s="548" t="s">
        <v>803</v>
      </c>
      <c r="C35" s="547">
        <v>3</v>
      </c>
      <c r="D35" s="737">
        <v>19299</v>
      </c>
      <c r="E35" s="550">
        <v>36</v>
      </c>
      <c r="F35" s="470">
        <f>1*4.19/5</f>
        <v>0.83800000000000008</v>
      </c>
      <c r="G35" s="497">
        <v>4.1900000000000004</v>
      </c>
      <c r="H35" s="550">
        <v>33</v>
      </c>
      <c r="I35" s="551">
        <v>37600</v>
      </c>
      <c r="J35" s="489"/>
    </row>
    <row r="36" spans="1:10" ht="20.100000000000001" customHeight="1">
      <c r="A36" s="352">
        <v>9</v>
      </c>
      <c r="B36" s="351" t="s">
        <v>804</v>
      </c>
      <c r="C36" s="352">
        <v>3</v>
      </c>
      <c r="D36" s="476">
        <v>19306</v>
      </c>
      <c r="E36" s="354">
        <v>29</v>
      </c>
      <c r="F36" s="477">
        <f>1*3.73/5</f>
        <v>0.746</v>
      </c>
      <c r="G36" s="355">
        <v>3.73</v>
      </c>
      <c r="H36" s="354">
        <v>17</v>
      </c>
      <c r="I36" s="357">
        <v>31800</v>
      </c>
      <c r="J36" s="489"/>
    </row>
    <row r="37" spans="1:10" ht="20.100000000000001" customHeight="1">
      <c r="A37" s="125">
        <v>10</v>
      </c>
      <c r="B37" s="124" t="s">
        <v>805</v>
      </c>
      <c r="C37" s="125">
        <v>3</v>
      </c>
      <c r="D37" s="475">
        <v>19312</v>
      </c>
      <c r="E37" s="126">
        <v>29</v>
      </c>
      <c r="F37" s="473">
        <f>1*4.2/5</f>
        <v>0.84000000000000008</v>
      </c>
      <c r="G37" s="127">
        <v>4.2</v>
      </c>
      <c r="H37" s="126">
        <v>28</v>
      </c>
      <c r="I37" s="128">
        <v>27100</v>
      </c>
      <c r="J37" s="487">
        <v>30000</v>
      </c>
    </row>
    <row r="38" spans="1:10" ht="20.100000000000001" customHeight="1">
      <c r="A38" s="125">
        <v>11</v>
      </c>
      <c r="B38" s="124" t="s">
        <v>806</v>
      </c>
      <c r="C38" s="125">
        <v>5</v>
      </c>
      <c r="D38" s="475">
        <v>19331</v>
      </c>
      <c r="E38" s="126" t="s">
        <v>225</v>
      </c>
      <c r="F38" s="473" t="s">
        <v>225</v>
      </c>
      <c r="G38" s="127" t="s">
        <v>225</v>
      </c>
      <c r="H38" s="126" t="s">
        <v>225</v>
      </c>
      <c r="I38" s="128">
        <v>9000</v>
      </c>
      <c r="J38" s="485">
        <v>42964.36</v>
      </c>
    </row>
    <row r="39" spans="1:10" s="71" customFormat="1" ht="20.100000000000001" customHeight="1">
      <c r="A39" s="352">
        <v>12</v>
      </c>
      <c r="B39" s="351" t="s">
        <v>807</v>
      </c>
      <c r="C39" s="352">
        <v>3</v>
      </c>
      <c r="D39" s="476">
        <v>19341</v>
      </c>
      <c r="E39" s="354">
        <v>41</v>
      </c>
      <c r="F39" s="477">
        <f>1*3.81/5</f>
        <v>0.76200000000000001</v>
      </c>
      <c r="G39" s="355">
        <v>3.81</v>
      </c>
      <c r="H39" s="354">
        <v>34</v>
      </c>
      <c r="I39" s="357">
        <v>42920</v>
      </c>
      <c r="J39" s="485">
        <v>43890.720000000001</v>
      </c>
    </row>
    <row r="40" spans="1:10" ht="20.100000000000001" customHeight="1">
      <c r="A40" s="352">
        <v>13</v>
      </c>
      <c r="B40" s="351" t="s">
        <v>808</v>
      </c>
      <c r="C40" s="352">
        <v>3</v>
      </c>
      <c r="D40" s="476">
        <v>19341</v>
      </c>
      <c r="E40" s="354">
        <v>57</v>
      </c>
      <c r="F40" s="477">
        <f>1*3.72/5</f>
        <v>0.74399999999999999</v>
      </c>
      <c r="G40" s="355">
        <v>3.72</v>
      </c>
      <c r="H40" s="354">
        <v>49</v>
      </c>
      <c r="I40" s="357">
        <v>51240</v>
      </c>
      <c r="J40" s="485">
        <v>41987.199999999997</v>
      </c>
    </row>
    <row r="41" spans="1:10" s="184" customFormat="1" ht="20.100000000000001" customHeight="1">
      <c r="A41" s="125">
        <v>14</v>
      </c>
      <c r="B41" s="124" t="s">
        <v>809</v>
      </c>
      <c r="C41" s="482">
        <v>3</v>
      </c>
      <c r="D41" s="475">
        <v>19347</v>
      </c>
      <c r="E41" s="483">
        <v>52</v>
      </c>
      <c r="F41" s="473">
        <f>1*3.67/5</f>
        <v>0.73399999999999999</v>
      </c>
      <c r="G41" s="127">
        <v>3.67</v>
      </c>
      <c r="H41" s="126">
        <v>19</v>
      </c>
      <c r="I41" s="128">
        <v>54740</v>
      </c>
      <c r="J41" s="567">
        <f>SUM(J9:J40)</f>
        <v>1026474.9899999999</v>
      </c>
    </row>
    <row r="42" spans="1:10" s="55" customFormat="1" ht="20.100000000000001" customHeight="1" thickBot="1">
      <c r="A42" s="125">
        <v>15</v>
      </c>
      <c r="B42" s="484" t="s">
        <v>810</v>
      </c>
      <c r="C42" s="125">
        <v>3</v>
      </c>
      <c r="D42" s="475">
        <v>19348</v>
      </c>
      <c r="E42" s="125">
        <v>48</v>
      </c>
      <c r="F42" s="473">
        <f>1*3.65/5</f>
        <v>0.73</v>
      </c>
      <c r="G42" s="125">
        <v>3.65</v>
      </c>
      <c r="H42" s="125">
        <v>32</v>
      </c>
      <c r="I42" s="485">
        <v>48920</v>
      </c>
      <c r="J42" s="53"/>
    </row>
    <row r="43" spans="1:10">
      <c r="A43" s="1297" t="s">
        <v>161</v>
      </c>
      <c r="B43" s="1298" t="s">
        <v>164</v>
      </c>
      <c r="C43" s="1291" t="s">
        <v>107</v>
      </c>
      <c r="D43" s="1291" t="s">
        <v>163</v>
      </c>
      <c r="E43" s="1291" t="s">
        <v>165</v>
      </c>
      <c r="F43" s="1292" t="s">
        <v>104</v>
      </c>
      <c r="G43" s="1293"/>
      <c r="H43" s="1294" t="s">
        <v>111</v>
      </c>
      <c r="I43" s="1289" t="s">
        <v>223</v>
      </c>
    </row>
    <row r="44" spans="1:10" ht="35.25" customHeight="1">
      <c r="A44" s="1290"/>
      <c r="B44" s="1298"/>
      <c r="C44" s="1291"/>
      <c r="D44" s="1291"/>
      <c r="E44" s="1291"/>
      <c r="F44" s="466" t="s">
        <v>785</v>
      </c>
      <c r="G44" s="962" t="s">
        <v>786</v>
      </c>
      <c r="H44" s="1295"/>
      <c r="I44" s="1290"/>
    </row>
    <row r="45" spans="1:10" s="187" customFormat="1" ht="20.100000000000001" customHeight="1">
      <c r="A45" s="125">
        <v>16</v>
      </c>
      <c r="B45" s="484" t="s">
        <v>811</v>
      </c>
      <c r="C45" s="125">
        <v>3</v>
      </c>
      <c r="D45" s="475">
        <v>19348</v>
      </c>
      <c r="E45" s="125">
        <v>42</v>
      </c>
      <c r="F45" s="473">
        <f>1*4.08/5</f>
        <v>0.81600000000000006</v>
      </c>
      <c r="G45" s="125">
        <v>4.08</v>
      </c>
      <c r="H45" s="125">
        <v>27</v>
      </c>
      <c r="I45" s="485">
        <v>43180</v>
      </c>
      <c r="J45" s="185"/>
    </row>
    <row r="46" spans="1:10" s="55" customFormat="1" ht="20.100000000000001" customHeight="1">
      <c r="A46" s="352">
        <v>17</v>
      </c>
      <c r="B46" s="486" t="s">
        <v>812</v>
      </c>
      <c r="C46" s="352">
        <v>3</v>
      </c>
      <c r="D46" s="476">
        <v>19353</v>
      </c>
      <c r="E46" s="352">
        <v>59</v>
      </c>
      <c r="F46" s="477">
        <f>1*3.85/5</f>
        <v>0.77</v>
      </c>
      <c r="G46" s="352">
        <v>3.85</v>
      </c>
      <c r="H46" s="352">
        <v>42</v>
      </c>
      <c r="I46" s="487">
        <v>62740</v>
      </c>
      <c r="J46" s="53"/>
    </row>
    <row r="47" spans="1:10" s="184" customFormat="1" ht="20.100000000000001" customHeight="1">
      <c r="A47" s="125">
        <v>18</v>
      </c>
      <c r="B47" s="484" t="s">
        <v>813</v>
      </c>
      <c r="C47" s="125">
        <v>3</v>
      </c>
      <c r="D47" s="475" t="s">
        <v>814</v>
      </c>
      <c r="E47" s="125">
        <v>67</v>
      </c>
      <c r="F47" s="473">
        <f>1*3.74/5</f>
        <v>0.748</v>
      </c>
      <c r="G47" s="125">
        <f>74.8*5/100</f>
        <v>3.74</v>
      </c>
      <c r="H47" s="125">
        <v>32</v>
      </c>
      <c r="I47" s="485">
        <v>92660</v>
      </c>
    </row>
    <row r="48" spans="1:10" ht="20.100000000000001" customHeight="1">
      <c r="A48" s="467"/>
      <c r="B48" s="488" t="s">
        <v>815</v>
      </c>
      <c r="C48" s="467"/>
      <c r="D48" s="478"/>
      <c r="E48" s="467"/>
      <c r="F48" s="479"/>
      <c r="G48" s="467"/>
      <c r="H48" s="467"/>
      <c r="I48" s="489"/>
    </row>
    <row r="49" spans="1:10" ht="20.100000000000001" customHeight="1">
      <c r="A49" s="467"/>
      <c r="B49" s="488" t="s">
        <v>816</v>
      </c>
      <c r="C49" s="467"/>
      <c r="D49" s="478"/>
      <c r="E49" s="467"/>
      <c r="F49" s="479"/>
      <c r="G49" s="467"/>
      <c r="H49" s="467"/>
      <c r="I49" s="489"/>
      <c r="J49" s="62"/>
    </row>
    <row r="50" spans="1:10" s="185" customFormat="1" ht="20.100000000000001" customHeight="1">
      <c r="A50" s="125">
        <v>19</v>
      </c>
      <c r="B50" s="484" t="s">
        <v>817</v>
      </c>
      <c r="C50" s="125">
        <v>3</v>
      </c>
      <c r="D50" s="475">
        <v>19357</v>
      </c>
      <c r="E50" s="125">
        <v>37</v>
      </c>
      <c r="F50" s="473">
        <f>1*3.74/5</f>
        <v>0.748</v>
      </c>
      <c r="G50" s="127">
        <f>74.3*5/100</f>
        <v>3.7149999999999999</v>
      </c>
      <c r="H50" s="125">
        <v>29</v>
      </c>
      <c r="I50" s="485">
        <v>41120</v>
      </c>
      <c r="J50" s="62"/>
    </row>
    <row r="51" spans="1:10" ht="20.100000000000001" customHeight="1">
      <c r="A51" s="125">
        <v>20</v>
      </c>
      <c r="B51" s="484" t="s">
        <v>798</v>
      </c>
      <c r="C51" s="125">
        <v>3</v>
      </c>
      <c r="D51" s="125" t="s">
        <v>762</v>
      </c>
      <c r="E51" s="125">
        <v>19</v>
      </c>
      <c r="F51" s="473">
        <v>0.87339999999999995</v>
      </c>
      <c r="G51" s="127">
        <f>87.34*5/100</f>
        <v>4.3670000000000009</v>
      </c>
      <c r="H51" s="125">
        <v>15</v>
      </c>
      <c r="I51" s="485">
        <v>52050</v>
      </c>
      <c r="J51" s="62"/>
    </row>
    <row r="52" spans="1:10" s="184" customFormat="1" ht="20.100000000000001" customHeight="1">
      <c r="A52" s="125">
        <v>21</v>
      </c>
      <c r="B52" s="484" t="s">
        <v>796</v>
      </c>
      <c r="C52" s="125">
        <v>3</v>
      </c>
      <c r="D52" s="125" t="s">
        <v>774</v>
      </c>
      <c r="E52" s="125">
        <v>18</v>
      </c>
      <c r="F52" s="473">
        <v>0.82350000000000001</v>
      </c>
      <c r="G52" s="127">
        <f>82.35*5/100</f>
        <v>4.1174999999999997</v>
      </c>
      <c r="H52" s="125">
        <v>5</v>
      </c>
      <c r="I52" s="485">
        <v>45550</v>
      </c>
      <c r="J52" s="573"/>
    </row>
    <row r="53" spans="1:10" s="184" customFormat="1" ht="20.100000000000001" customHeight="1">
      <c r="A53" s="125">
        <v>22</v>
      </c>
      <c r="B53" s="484" t="s">
        <v>800</v>
      </c>
      <c r="C53" s="125">
        <v>3</v>
      </c>
      <c r="D53" s="125" t="s">
        <v>818</v>
      </c>
      <c r="E53" s="125">
        <v>15</v>
      </c>
      <c r="F53" s="473">
        <v>0.85740000000000005</v>
      </c>
      <c r="G53" s="127">
        <f>85.74*5/100</f>
        <v>4.2869999999999999</v>
      </c>
      <c r="H53" s="125">
        <v>11</v>
      </c>
      <c r="I53" s="485">
        <v>36500</v>
      </c>
      <c r="J53" s="53"/>
    </row>
    <row r="54" spans="1:10" ht="20.100000000000001" customHeight="1">
      <c r="A54" s="125">
        <v>23</v>
      </c>
      <c r="B54" s="124" t="s">
        <v>787</v>
      </c>
      <c r="C54" s="125">
        <v>3</v>
      </c>
      <c r="D54" s="125" t="s">
        <v>819</v>
      </c>
      <c r="E54" s="125">
        <v>50</v>
      </c>
      <c r="F54" s="473">
        <v>0.82099999999999995</v>
      </c>
      <c r="G54" s="127">
        <f>82.1*5/100</f>
        <v>4.1050000000000004</v>
      </c>
      <c r="H54" s="125">
        <v>30</v>
      </c>
      <c r="I54" s="485">
        <v>121020</v>
      </c>
      <c r="J54" s="185"/>
    </row>
    <row r="55" spans="1:10" ht="20.100000000000001" customHeight="1">
      <c r="A55" s="467"/>
      <c r="B55" s="57" t="s">
        <v>820</v>
      </c>
      <c r="C55" s="467"/>
      <c r="D55" s="467"/>
      <c r="E55" s="467"/>
      <c r="F55" s="479"/>
      <c r="G55" s="467"/>
      <c r="H55" s="467"/>
      <c r="I55" s="489"/>
    </row>
    <row r="56" spans="1:10" ht="20.100000000000001" customHeight="1">
      <c r="A56" s="467"/>
      <c r="B56" s="57" t="s">
        <v>821</v>
      </c>
      <c r="C56" s="467"/>
      <c r="D56" s="467"/>
      <c r="E56" s="467"/>
      <c r="F56" s="479"/>
      <c r="G56" s="467"/>
      <c r="H56" s="467"/>
      <c r="I56" s="489"/>
    </row>
    <row r="57" spans="1:10" ht="20.100000000000001" customHeight="1">
      <c r="A57" s="352">
        <v>24</v>
      </c>
      <c r="B57" s="486" t="s">
        <v>822</v>
      </c>
      <c r="C57" s="352">
        <v>4</v>
      </c>
      <c r="D57" s="476">
        <v>19437</v>
      </c>
      <c r="E57" s="352">
        <v>476</v>
      </c>
      <c r="F57" s="477">
        <v>0.85199999999999998</v>
      </c>
      <c r="G57" s="490">
        <f>85.2*5/100</f>
        <v>4.26</v>
      </c>
      <c r="H57" s="352">
        <v>362</v>
      </c>
      <c r="I57" s="487">
        <v>0</v>
      </c>
    </row>
    <row r="58" spans="1:10" ht="20.100000000000001" customHeight="1">
      <c r="A58" s="125">
        <v>25</v>
      </c>
      <c r="B58" s="484" t="s">
        <v>800</v>
      </c>
      <c r="C58" s="125">
        <v>3</v>
      </c>
      <c r="D58" s="125" t="s">
        <v>823</v>
      </c>
      <c r="E58" s="125">
        <v>24</v>
      </c>
      <c r="F58" s="491">
        <v>0.87649999999999995</v>
      </c>
      <c r="G58" s="492">
        <f>87.65*5/100</f>
        <v>4.3825000000000003</v>
      </c>
      <c r="H58" s="493">
        <v>21</v>
      </c>
      <c r="I58" s="485">
        <v>59250</v>
      </c>
      <c r="J58" s="185"/>
    </row>
    <row r="59" spans="1:10" ht="20.100000000000001" customHeight="1">
      <c r="A59" s="125">
        <v>26</v>
      </c>
      <c r="B59" s="484" t="s">
        <v>798</v>
      </c>
      <c r="C59" s="125">
        <v>3</v>
      </c>
      <c r="D59" s="125" t="s">
        <v>824</v>
      </c>
      <c r="E59" s="125">
        <v>23</v>
      </c>
      <c r="F59" s="491">
        <v>0.88</v>
      </c>
      <c r="G59" s="355">
        <f>88*5/100</f>
        <v>4.4000000000000004</v>
      </c>
      <c r="H59" s="493">
        <v>22</v>
      </c>
      <c r="I59" s="485">
        <v>50500</v>
      </c>
    </row>
    <row r="60" spans="1:10" ht="20.100000000000001" customHeight="1">
      <c r="A60" s="494">
        <v>27</v>
      </c>
      <c r="B60" s="495" t="s">
        <v>796</v>
      </c>
      <c r="C60" s="490">
        <v>3</v>
      </c>
      <c r="D60" s="490" t="s">
        <v>825</v>
      </c>
      <c r="E60" s="490">
        <v>28</v>
      </c>
      <c r="F60" s="496">
        <v>0.86750000000000005</v>
      </c>
      <c r="G60" s="497">
        <f>86.75*5/100</f>
        <v>4.3375000000000004</v>
      </c>
      <c r="H60" s="490">
        <v>27</v>
      </c>
      <c r="I60" s="498">
        <v>55250</v>
      </c>
      <c r="J60"/>
    </row>
    <row r="61" spans="1:10" ht="23.25">
      <c r="A61" s="738"/>
      <c r="B61" s="738" t="s">
        <v>162</v>
      </c>
      <c r="C61" s="738"/>
      <c r="D61" s="186"/>
      <c r="E61" s="564">
        <f>SUM(E24:E60)</f>
        <v>1496</v>
      </c>
      <c r="F61" s="565">
        <f>SUM(F24:F60)/27</f>
        <v>0.77420740740740734</v>
      </c>
      <c r="G61" s="566">
        <f>SUMPRODUCT(G24:G60,H24:H60)/SUM(H24:H60)</f>
        <v>4.056753867151957</v>
      </c>
      <c r="H61" s="564"/>
      <c r="I61" s="563">
        <f>SUM(I24:I60)</f>
        <v>1767060</v>
      </c>
      <c r="J61" s="62"/>
    </row>
    <row r="62" spans="1:10">
      <c r="A62" s="68"/>
      <c r="B62" s="68"/>
      <c r="C62" s="68"/>
      <c r="D62" s="68"/>
      <c r="E62" s="69"/>
      <c r="F62" s="122"/>
      <c r="G62" s="70"/>
      <c r="H62" s="120"/>
      <c r="I62" s="120"/>
      <c r="J62"/>
    </row>
    <row r="63" spans="1:10" ht="27" customHeight="1">
      <c r="A63" s="307" t="s">
        <v>1409</v>
      </c>
      <c r="B63" s="307"/>
      <c r="C63" s="307"/>
      <c r="D63" s="307"/>
      <c r="E63" s="308"/>
      <c r="F63" s="309"/>
      <c r="G63" s="310"/>
      <c r="H63" s="311"/>
      <c r="I63" s="311"/>
      <c r="J63"/>
    </row>
    <row r="64" spans="1:10" ht="56.25">
      <c r="A64" s="54" t="s">
        <v>161</v>
      </c>
      <c r="B64" s="110" t="s">
        <v>164</v>
      </c>
      <c r="C64" s="54" t="s">
        <v>107</v>
      </c>
      <c r="D64" s="54" t="s">
        <v>163</v>
      </c>
      <c r="E64" s="54" t="s">
        <v>165</v>
      </c>
      <c r="F64" s="54" t="s">
        <v>104</v>
      </c>
      <c r="G64" s="111" t="s">
        <v>111</v>
      </c>
      <c r="H64" s="79" t="s">
        <v>223</v>
      </c>
      <c r="I64" s="79" t="s">
        <v>222</v>
      </c>
      <c r="J64"/>
    </row>
    <row r="65" spans="1:10">
      <c r="A65" s="124">
        <v>1</v>
      </c>
      <c r="B65" s="124" t="s">
        <v>1116</v>
      </c>
      <c r="C65" s="125">
        <v>2</v>
      </c>
      <c r="D65" s="124" t="s">
        <v>1117</v>
      </c>
      <c r="E65" s="126" t="s">
        <v>1118</v>
      </c>
      <c r="F65" s="127">
        <v>4.3600000000000003</v>
      </c>
      <c r="G65" s="126">
        <v>18</v>
      </c>
      <c r="H65" s="128" t="s">
        <v>225</v>
      </c>
      <c r="I65" s="128" t="s">
        <v>225</v>
      </c>
      <c r="J65"/>
    </row>
    <row r="66" spans="1:10">
      <c r="A66" s="392">
        <v>2</v>
      </c>
      <c r="B66" s="63" t="s">
        <v>1119</v>
      </c>
      <c r="C66" s="64">
        <v>1</v>
      </c>
      <c r="D66" s="63" t="s">
        <v>1120</v>
      </c>
      <c r="E66" s="65">
        <v>300</v>
      </c>
      <c r="F66" s="66">
        <v>4.84</v>
      </c>
      <c r="G66" s="65">
        <v>219</v>
      </c>
      <c r="H66" s="67" t="s">
        <v>225</v>
      </c>
      <c r="I66" s="67">
        <v>30920</v>
      </c>
      <c r="J66"/>
    </row>
    <row r="67" spans="1:10" ht="23.25">
      <c r="A67" s="568"/>
      <c r="B67" s="568"/>
      <c r="C67" s="568"/>
      <c r="D67" s="568"/>
      <c r="E67" s="569"/>
      <c r="F67" s="570">
        <f>SUMPRODUCT(F65:F66,G65:G66)/SUM(G65:G66)</f>
        <v>4.8035443037974686</v>
      </c>
      <c r="G67" s="571"/>
      <c r="H67" s="572">
        <f>SUM(H65:H66)</f>
        <v>0</v>
      </c>
      <c r="I67" s="572">
        <f>SUM(I65:I66)</f>
        <v>30920</v>
      </c>
      <c r="J67"/>
    </row>
    <row r="68" spans="1:10">
      <c r="A68" s="68"/>
      <c r="B68" s="68"/>
      <c r="C68" s="68"/>
      <c r="D68" s="68"/>
      <c r="E68" s="69"/>
      <c r="F68" s="122"/>
      <c r="G68" s="70"/>
      <c r="H68" s="120"/>
      <c r="I68" s="120"/>
      <c r="J68"/>
    </row>
    <row r="69" spans="1:10" ht="23.25">
      <c r="A69" s="304" t="s">
        <v>69</v>
      </c>
      <c r="B69" s="305"/>
      <c r="C69" s="305"/>
      <c r="D69" s="304"/>
      <c r="E69" s="304"/>
      <c r="F69" s="304"/>
      <c r="G69" s="304"/>
      <c r="H69" s="304"/>
      <c r="I69" s="304"/>
      <c r="J69"/>
    </row>
    <row r="70" spans="1:10" ht="45.75" customHeight="1">
      <c r="A70" s="79" t="s">
        <v>161</v>
      </c>
      <c r="B70" s="80" t="s">
        <v>164</v>
      </c>
      <c r="C70" s="79" t="s">
        <v>107</v>
      </c>
      <c r="D70" s="79" t="s">
        <v>163</v>
      </c>
      <c r="E70" s="79" t="s">
        <v>165</v>
      </c>
      <c r="F70" s="79" t="s">
        <v>104</v>
      </c>
      <c r="G70" s="81" t="s">
        <v>111</v>
      </c>
      <c r="H70" s="79" t="s">
        <v>223</v>
      </c>
      <c r="I70" s="79" t="s">
        <v>222</v>
      </c>
      <c r="J70"/>
    </row>
    <row r="71" spans="1:10">
      <c r="A71" s="124"/>
      <c r="B71" s="848" t="s">
        <v>1543</v>
      </c>
      <c r="C71" s="125"/>
      <c r="D71" s="124"/>
      <c r="E71" s="126"/>
      <c r="F71" s="127"/>
      <c r="G71" s="126"/>
      <c r="H71" s="128"/>
      <c r="I71" s="128"/>
      <c r="J71"/>
    </row>
    <row r="72" spans="1:10" ht="37.5">
      <c r="A72" s="58">
        <v>1</v>
      </c>
      <c r="B72" s="696" t="s">
        <v>1727</v>
      </c>
      <c r="C72" s="467">
        <v>3</v>
      </c>
      <c r="D72" s="849" t="s">
        <v>1728</v>
      </c>
      <c r="E72" s="469">
        <v>6</v>
      </c>
      <c r="F72" s="480">
        <v>4.32</v>
      </c>
      <c r="G72" s="469">
        <v>6</v>
      </c>
      <c r="H72" s="481">
        <v>19200</v>
      </c>
      <c r="I72" s="481">
        <v>15600</v>
      </c>
      <c r="J72"/>
    </row>
    <row r="73" spans="1:10">
      <c r="A73" s="58">
        <f>+A72+1</f>
        <v>2</v>
      </c>
      <c r="B73" s="57" t="s">
        <v>1729</v>
      </c>
      <c r="C73" s="58">
        <v>6</v>
      </c>
      <c r="D73" s="849" t="s">
        <v>1730</v>
      </c>
      <c r="E73" s="59">
        <v>202</v>
      </c>
      <c r="F73" s="60">
        <v>4.18</v>
      </c>
      <c r="G73" s="59">
        <v>204</v>
      </c>
      <c r="H73" s="1140" t="s">
        <v>1</v>
      </c>
      <c r="I73" s="61">
        <v>25900</v>
      </c>
      <c r="J73"/>
    </row>
    <row r="74" spans="1:10">
      <c r="A74" s="58"/>
      <c r="B74" s="850" t="s">
        <v>1664</v>
      </c>
      <c r="C74" s="467"/>
      <c r="D74" s="849"/>
      <c r="E74" s="469"/>
      <c r="F74" s="480"/>
      <c r="G74" s="469"/>
      <c r="H74" s="1138"/>
      <c r="I74" s="481"/>
      <c r="J74"/>
    </row>
    <row r="75" spans="1:10">
      <c r="A75" s="58">
        <v>3</v>
      </c>
      <c r="B75" s="696" t="s">
        <v>1731</v>
      </c>
      <c r="C75" s="467">
        <v>6</v>
      </c>
      <c r="D75" s="849" t="s">
        <v>1732</v>
      </c>
      <c r="E75" s="469">
        <v>236</v>
      </c>
      <c r="F75" s="480">
        <v>4.0599999999999996</v>
      </c>
      <c r="G75" s="469">
        <v>236</v>
      </c>
      <c r="H75" s="1138" t="s">
        <v>225</v>
      </c>
      <c r="I75" s="481">
        <v>5889</v>
      </c>
    </row>
    <row r="76" spans="1:10">
      <c r="A76" s="58">
        <f t="shared" ref="A76:A113" si="0">+A75+1</f>
        <v>4</v>
      </c>
      <c r="B76" s="57" t="s">
        <v>1733</v>
      </c>
      <c r="C76" s="58">
        <v>6</v>
      </c>
      <c r="D76" s="849" t="s">
        <v>1734</v>
      </c>
      <c r="E76" s="59">
        <v>98</v>
      </c>
      <c r="F76" s="60">
        <v>4.49</v>
      </c>
      <c r="G76" s="59">
        <v>98</v>
      </c>
      <c r="H76" s="1139" t="s">
        <v>225</v>
      </c>
      <c r="I76" s="61">
        <v>2000</v>
      </c>
      <c r="J76"/>
    </row>
    <row r="77" spans="1:10">
      <c r="A77" s="58">
        <f t="shared" si="0"/>
        <v>5</v>
      </c>
      <c r="B77" s="57" t="s">
        <v>1735</v>
      </c>
      <c r="C77" s="58">
        <v>6</v>
      </c>
      <c r="D77" s="849" t="s">
        <v>1736</v>
      </c>
      <c r="E77" s="59">
        <v>44</v>
      </c>
      <c r="F77" s="60">
        <v>4.68</v>
      </c>
      <c r="G77" s="59">
        <v>43</v>
      </c>
      <c r="H77" s="1139" t="s">
        <v>225</v>
      </c>
      <c r="I77" s="61">
        <v>9800</v>
      </c>
      <c r="J77"/>
    </row>
    <row r="78" spans="1:10">
      <c r="A78" s="58"/>
      <c r="B78" s="850" t="s">
        <v>1737</v>
      </c>
      <c r="C78" s="467"/>
      <c r="D78" s="468"/>
      <c r="E78" s="469"/>
      <c r="F78" s="480"/>
      <c r="G78" s="469"/>
      <c r="H78" s="1138"/>
      <c r="I78" s="481"/>
      <c r="J78"/>
    </row>
    <row r="79" spans="1:10" ht="37.5">
      <c r="A79" s="58">
        <v>6</v>
      </c>
      <c r="B79" s="57" t="s">
        <v>1738</v>
      </c>
      <c r="C79" s="58">
        <v>4</v>
      </c>
      <c r="D79" s="849" t="s">
        <v>1739</v>
      </c>
      <c r="E79" s="59">
        <v>73</v>
      </c>
      <c r="F79" s="60">
        <v>4.5599999999999996</v>
      </c>
      <c r="G79" s="59">
        <v>73</v>
      </c>
      <c r="H79" s="350" t="s">
        <v>225</v>
      </c>
      <c r="I79" s="61">
        <v>6884</v>
      </c>
      <c r="J79" s="62"/>
    </row>
    <row r="80" spans="1:10">
      <c r="A80" s="58">
        <f t="shared" si="0"/>
        <v>7</v>
      </c>
      <c r="B80" s="57" t="s">
        <v>1740</v>
      </c>
      <c r="C80" s="58">
        <v>6</v>
      </c>
      <c r="D80" s="849" t="s">
        <v>1741</v>
      </c>
      <c r="E80" s="59">
        <v>22</v>
      </c>
      <c r="F80" s="60">
        <v>4.82</v>
      </c>
      <c r="G80" s="59">
        <v>22</v>
      </c>
      <c r="H80" s="350" t="s">
        <v>225</v>
      </c>
      <c r="I80" s="61">
        <v>2936</v>
      </c>
      <c r="J80"/>
    </row>
    <row r="81" spans="1:10" ht="37.5">
      <c r="A81" s="64">
        <f t="shared" si="0"/>
        <v>8</v>
      </c>
      <c r="B81" s="63" t="s">
        <v>1742</v>
      </c>
      <c r="C81" s="64">
        <v>6</v>
      </c>
      <c r="D81" s="1141" t="s">
        <v>1743</v>
      </c>
      <c r="E81" s="65">
        <v>10</v>
      </c>
      <c r="F81" s="66">
        <v>4.5999999999999996</v>
      </c>
      <c r="G81" s="65">
        <v>10</v>
      </c>
      <c r="H81" s="1142" t="s">
        <v>225</v>
      </c>
      <c r="I81" s="67" t="s">
        <v>225</v>
      </c>
      <c r="J81"/>
    </row>
    <row r="82" spans="1:10" ht="41.25" customHeight="1">
      <c r="A82" s="734" t="s">
        <v>161</v>
      </c>
      <c r="B82" s="733" t="s">
        <v>164</v>
      </c>
      <c r="C82" s="734" t="s">
        <v>107</v>
      </c>
      <c r="D82" s="734" t="s">
        <v>163</v>
      </c>
      <c r="E82" s="734" t="s">
        <v>165</v>
      </c>
      <c r="F82" s="734" t="s">
        <v>104</v>
      </c>
      <c r="G82" s="81" t="s">
        <v>111</v>
      </c>
      <c r="H82" s="734" t="s">
        <v>223</v>
      </c>
      <c r="I82" s="734" t="s">
        <v>222</v>
      </c>
      <c r="J82"/>
    </row>
    <row r="83" spans="1:10" ht="23.25" customHeight="1">
      <c r="A83" s="58"/>
      <c r="B83" s="850" t="s">
        <v>1562</v>
      </c>
      <c r="C83" s="467"/>
      <c r="D83" s="468"/>
      <c r="E83" s="469"/>
      <c r="F83" s="480"/>
      <c r="G83" s="469"/>
      <c r="H83" s="481"/>
      <c r="I83" s="481"/>
      <c r="J83"/>
    </row>
    <row r="84" spans="1:10" ht="20.100000000000001" customHeight="1">
      <c r="A84" s="58">
        <v>9</v>
      </c>
      <c r="B84" s="57" t="s">
        <v>1744</v>
      </c>
      <c r="C84" s="58">
        <v>6</v>
      </c>
      <c r="D84" s="849" t="s">
        <v>1745</v>
      </c>
      <c r="E84" s="59">
        <v>358</v>
      </c>
      <c r="F84" s="60">
        <v>4.1900000000000004</v>
      </c>
      <c r="G84" s="59">
        <v>101</v>
      </c>
      <c r="H84" s="350" t="s">
        <v>1746</v>
      </c>
      <c r="I84" s="61">
        <v>1989</v>
      </c>
      <c r="J84"/>
    </row>
    <row r="85" spans="1:10" s="184" customFormat="1" ht="20.100000000000001" customHeight="1">
      <c r="A85" s="58">
        <f t="shared" si="0"/>
        <v>10</v>
      </c>
      <c r="B85" s="57" t="s">
        <v>1747</v>
      </c>
      <c r="C85" s="58">
        <v>4</v>
      </c>
      <c r="D85" s="849" t="s">
        <v>1748</v>
      </c>
      <c r="E85" s="59">
        <v>57</v>
      </c>
      <c r="F85" s="60">
        <v>4.47</v>
      </c>
      <c r="G85" s="59">
        <v>53</v>
      </c>
      <c r="H85" s="350" t="s">
        <v>1</v>
      </c>
      <c r="I85" s="61">
        <v>19940</v>
      </c>
      <c r="J85" s="577"/>
    </row>
    <row r="86" spans="1:10" ht="20.100000000000001" customHeight="1">
      <c r="A86" s="58">
        <f t="shared" si="0"/>
        <v>11</v>
      </c>
      <c r="B86" s="57" t="s">
        <v>1749</v>
      </c>
      <c r="C86" s="58">
        <v>3</v>
      </c>
      <c r="D86" s="849" t="s">
        <v>1750</v>
      </c>
      <c r="E86" s="59">
        <v>26</v>
      </c>
      <c r="F86" s="60">
        <v>4.4800000000000004</v>
      </c>
      <c r="G86" s="59">
        <v>26</v>
      </c>
      <c r="H86" s="61">
        <v>10500</v>
      </c>
      <c r="I86" s="61">
        <v>28500</v>
      </c>
    </row>
    <row r="87" spans="1:10" ht="20.100000000000001" customHeight="1">
      <c r="A87" s="58">
        <f t="shared" si="0"/>
        <v>12</v>
      </c>
      <c r="B87" s="57" t="s">
        <v>1751</v>
      </c>
      <c r="C87" s="58">
        <v>4</v>
      </c>
      <c r="D87" s="849" t="s">
        <v>1752</v>
      </c>
      <c r="E87" s="59">
        <v>250</v>
      </c>
      <c r="F87" s="60">
        <v>3.93</v>
      </c>
      <c r="G87" s="59">
        <v>57</v>
      </c>
      <c r="H87" s="350" t="s">
        <v>1</v>
      </c>
      <c r="I87" s="61">
        <v>22952.2</v>
      </c>
    </row>
    <row r="88" spans="1:10" ht="37.5" customHeight="1">
      <c r="A88" s="58">
        <f t="shared" si="0"/>
        <v>13</v>
      </c>
      <c r="B88" s="57" t="s">
        <v>1753</v>
      </c>
      <c r="C88" s="58">
        <v>4</v>
      </c>
      <c r="D88" s="849" t="s">
        <v>619</v>
      </c>
      <c r="E88" s="59">
        <v>25</v>
      </c>
      <c r="F88" s="60">
        <v>4.4000000000000004</v>
      </c>
      <c r="G88" s="59">
        <v>25</v>
      </c>
      <c r="H88" s="350" t="s">
        <v>1</v>
      </c>
      <c r="I88" s="61">
        <v>7560</v>
      </c>
      <c r="J88" s="184"/>
    </row>
    <row r="89" spans="1:10" ht="39" customHeight="1">
      <c r="A89" s="547">
        <f t="shared" si="0"/>
        <v>14</v>
      </c>
      <c r="B89" s="548" t="s">
        <v>1754</v>
      </c>
      <c r="C89" s="547">
        <v>4</v>
      </c>
      <c r="D89" s="856" t="s">
        <v>1755</v>
      </c>
      <c r="E89" s="550">
        <v>76</v>
      </c>
      <c r="F89" s="497">
        <v>3.87</v>
      </c>
      <c r="G89" s="550">
        <v>76</v>
      </c>
      <c r="H89" s="1143" t="s">
        <v>1</v>
      </c>
      <c r="I89" s="551">
        <v>8500</v>
      </c>
    </row>
    <row r="90" spans="1:10" ht="22.5" customHeight="1">
      <c r="A90" s="58"/>
      <c r="B90" s="850" t="s">
        <v>1597</v>
      </c>
      <c r="C90" s="58"/>
      <c r="D90" s="57"/>
      <c r="E90" s="59"/>
      <c r="F90" s="60"/>
      <c r="G90" s="59"/>
      <c r="H90" s="350"/>
      <c r="I90" s="61"/>
      <c r="J90" s="56"/>
    </row>
    <row r="91" spans="1:10" ht="20.100000000000001" customHeight="1">
      <c r="A91" s="58">
        <v>15</v>
      </c>
      <c r="B91" s="57" t="s">
        <v>1756</v>
      </c>
      <c r="C91" s="58">
        <v>6</v>
      </c>
      <c r="D91" s="849" t="s">
        <v>1757</v>
      </c>
      <c r="E91" s="59">
        <v>50</v>
      </c>
      <c r="F91" s="60">
        <v>4.0599999999999996</v>
      </c>
      <c r="G91" s="59">
        <v>50</v>
      </c>
      <c r="H91" s="350">
        <v>0</v>
      </c>
      <c r="I91" s="61">
        <v>17000</v>
      </c>
      <c r="J91" s="62"/>
    </row>
    <row r="92" spans="1:10" ht="24" customHeight="1">
      <c r="A92" s="58"/>
      <c r="B92" s="850" t="s">
        <v>1758</v>
      </c>
      <c r="C92" s="467"/>
      <c r="D92" s="468"/>
      <c r="E92" s="469"/>
      <c r="F92" s="480"/>
      <c r="G92" s="469"/>
      <c r="H92" s="481"/>
      <c r="I92" s="481"/>
      <c r="J92" s="62"/>
    </row>
    <row r="93" spans="1:10" s="184" customFormat="1" ht="21" customHeight="1">
      <c r="A93" s="58">
        <v>16</v>
      </c>
      <c r="B93" s="57" t="s">
        <v>1759</v>
      </c>
      <c r="C93" s="58">
        <v>6</v>
      </c>
      <c r="D93" s="849" t="s">
        <v>2081</v>
      </c>
      <c r="E93" s="59">
        <v>150</v>
      </c>
      <c r="F93" s="60">
        <v>4.0999999999999996</v>
      </c>
      <c r="G93" s="59">
        <v>150</v>
      </c>
      <c r="H93" s="61">
        <v>70000</v>
      </c>
      <c r="I93" s="61">
        <v>32496</v>
      </c>
    </row>
    <row r="94" spans="1:10" ht="21" customHeight="1">
      <c r="A94" s="58">
        <f t="shared" si="0"/>
        <v>17</v>
      </c>
      <c r="B94" s="57" t="s">
        <v>1760</v>
      </c>
      <c r="C94" s="58">
        <v>6</v>
      </c>
      <c r="D94" s="849" t="s">
        <v>1761</v>
      </c>
      <c r="E94" s="59">
        <v>450</v>
      </c>
      <c r="F94" s="60">
        <v>4.17</v>
      </c>
      <c r="G94" s="59">
        <v>437</v>
      </c>
      <c r="H94" s="61">
        <v>70000</v>
      </c>
      <c r="I94" s="61">
        <v>58441</v>
      </c>
      <c r="J94" s="184"/>
    </row>
    <row r="95" spans="1:10" ht="21" customHeight="1">
      <c r="A95" s="58">
        <f t="shared" si="0"/>
        <v>18</v>
      </c>
      <c r="B95" s="57" t="s">
        <v>1762</v>
      </c>
      <c r="C95" s="58">
        <v>6</v>
      </c>
      <c r="D95" s="849" t="s">
        <v>2082</v>
      </c>
      <c r="E95" s="59">
        <v>62</v>
      </c>
      <c r="F95" s="60">
        <v>4.5</v>
      </c>
      <c r="G95" s="59">
        <v>62</v>
      </c>
      <c r="H95" s="61">
        <v>12000</v>
      </c>
      <c r="I95" s="61">
        <v>12000</v>
      </c>
      <c r="J95" s="158"/>
    </row>
    <row r="96" spans="1:10" ht="21" customHeight="1">
      <c r="A96" s="58">
        <f t="shared" si="0"/>
        <v>19</v>
      </c>
      <c r="B96" s="851" t="s">
        <v>1763</v>
      </c>
      <c r="C96" s="852">
        <v>6</v>
      </c>
      <c r="D96" s="849" t="s">
        <v>1761</v>
      </c>
      <c r="E96" s="811">
        <v>340</v>
      </c>
      <c r="F96" s="853">
        <v>4.4800000000000004</v>
      </c>
      <c r="G96" s="811">
        <v>295</v>
      </c>
      <c r="H96" s="854">
        <v>70000</v>
      </c>
      <c r="I96" s="854">
        <v>34152</v>
      </c>
      <c r="J96" s="158"/>
    </row>
    <row r="97" spans="1:10" ht="21" customHeight="1">
      <c r="A97" s="58">
        <f t="shared" si="0"/>
        <v>20</v>
      </c>
      <c r="B97" s="57" t="s">
        <v>1764</v>
      </c>
      <c r="C97" s="58">
        <v>6</v>
      </c>
      <c r="D97" s="849" t="s">
        <v>1765</v>
      </c>
      <c r="E97" s="59">
        <v>219</v>
      </c>
      <c r="F97" s="60">
        <v>4.54</v>
      </c>
      <c r="G97" s="59">
        <v>178</v>
      </c>
      <c r="H97" s="61">
        <v>99500</v>
      </c>
      <c r="I97" s="61">
        <v>95547</v>
      </c>
      <c r="J97" s="186"/>
    </row>
    <row r="98" spans="1:10" ht="21" customHeight="1">
      <c r="A98" s="58">
        <f t="shared" si="0"/>
        <v>21</v>
      </c>
      <c r="B98" s="851" t="s">
        <v>1766</v>
      </c>
      <c r="C98" s="852">
        <v>6</v>
      </c>
      <c r="D98" s="849" t="s">
        <v>1767</v>
      </c>
      <c r="E98" s="811">
        <v>162</v>
      </c>
      <c r="F98" s="853">
        <v>4.28</v>
      </c>
      <c r="G98" s="811">
        <v>119</v>
      </c>
      <c r="H98" s="854">
        <v>30000</v>
      </c>
      <c r="I98" s="854">
        <v>19450</v>
      </c>
    </row>
    <row r="99" spans="1:10" ht="21" customHeight="1">
      <c r="A99" s="64">
        <f t="shared" si="0"/>
        <v>22</v>
      </c>
      <c r="B99" s="63" t="s">
        <v>1768</v>
      </c>
      <c r="C99" s="64">
        <v>6</v>
      </c>
      <c r="D99" s="1141" t="s">
        <v>1769</v>
      </c>
      <c r="E99" s="65">
        <v>50</v>
      </c>
      <c r="F99" s="66">
        <v>4.5</v>
      </c>
      <c r="G99" s="65">
        <v>22</v>
      </c>
      <c r="H99" s="67">
        <v>23000</v>
      </c>
      <c r="I99" s="67">
        <v>23897</v>
      </c>
    </row>
    <row r="100" spans="1:10" ht="39" customHeight="1">
      <c r="A100" s="734" t="s">
        <v>161</v>
      </c>
      <c r="B100" s="733" t="s">
        <v>164</v>
      </c>
      <c r="C100" s="734" t="s">
        <v>107</v>
      </c>
      <c r="D100" s="734" t="s">
        <v>163</v>
      </c>
      <c r="E100" s="734" t="s">
        <v>165</v>
      </c>
      <c r="F100" s="734" t="s">
        <v>104</v>
      </c>
      <c r="G100" s="81" t="s">
        <v>111</v>
      </c>
      <c r="H100" s="734" t="s">
        <v>223</v>
      </c>
      <c r="I100" s="734" t="s">
        <v>222</v>
      </c>
      <c r="J100" s="185"/>
    </row>
    <row r="101" spans="1:10" ht="25.5" customHeight="1">
      <c r="A101" s="58"/>
      <c r="B101" s="1145" t="s">
        <v>1700</v>
      </c>
      <c r="C101" s="1144"/>
      <c r="D101" s="849"/>
      <c r="E101" s="59"/>
      <c r="F101" s="60"/>
      <c r="G101" s="59"/>
      <c r="H101" s="61"/>
      <c r="I101" s="61"/>
    </row>
    <row r="102" spans="1:10" ht="21" customHeight="1">
      <c r="A102" s="467">
        <v>23</v>
      </c>
      <c r="B102" s="468" t="s">
        <v>1770</v>
      </c>
      <c r="C102" s="467">
        <v>3</v>
      </c>
      <c r="D102" s="855" t="s">
        <v>1719</v>
      </c>
      <c r="E102" s="469">
        <v>18</v>
      </c>
      <c r="F102" s="480">
        <v>4.8</v>
      </c>
      <c r="G102" s="469">
        <v>18</v>
      </c>
      <c r="H102" s="481">
        <v>27000</v>
      </c>
      <c r="I102" s="481">
        <v>15142</v>
      </c>
    </row>
    <row r="103" spans="1:10" ht="21" customHeight="1">
      <c r="A103" s="58">
        <f>+A102+1</f>
        <v>24</v>
      </c>
      <c r="B103" s="57" t="s">
        <v>1771</v>
      </c>
      <c r="C103" s="58">
        <v>3</v>
      </c>
      <c r="D103" s="849" t="s">
        <v>1716</v>
      </c>
      <c r="E103" s="59">
        <v>17</v>
      </c>
      <c r="F103" s="60">
        <v>4.7</v>
      </c>
      <c r="G103" s="59">
        <v>10</v>
      </c>
      <c r="H103" s="61">
        <v>25500</v>
      </c>
      <c r="I103" s="61">
        <v>20340</v>
      </c>
      <c r="J103" s="185"/>
    </row>
    <row r="104" spans="1:10" ht="21" customHeight="1">
      <c r="A104" s="467">
        <f>+A103+1</f>
        <v>25</v>
      </c>
      <c r="B104" s="468" t="s">
        <v>2272</v>
      </c>
      <c r="C104" s="467">
        <v>3</v>
      </c>
      <c r="D104" s="855" t="s">
        <v>1722</v>
      </c>
      <c r="E104" s="469">
        <v>8</v>
      </c>
      <c r="F104" s="480">
        <v>4.4000000000000004</v>
      </c>
      <c r="G104" s="469">
        <v>8</v>
      </c>
      <c r="H104" s="481">
        <v>12000</v>
      </c>
      <c r="I104" s="481">
        <v>11800</v>
      </c>
    </row>
    <row r="105" spans="1:10" ht="21" customHeight="1">
      <c r="A105" s="58">
        <f t="shared" si="0"/>
        <v>26</v>
      </c>
      <c r="B105" s="57" t="s">
        <v>1772</v>
      </c>
      <c r="C105" s="58">
        <v>6</v>
      </c>
      <c r="D105" s="849" t="s">
        <v>1773</v>
      </c>
      <c r="E105" s="59">
        <v>180</v>
      </c>
      <c r="F105" s="60">
        <v>4.3</v>
      </c>
      <c r="G105" s="59">
        <v>150</v>
      </c>
      <c r="H105" s="59" t="s">
        <v>225</v>
      </c>
      <c r="I105" s="61">
        <v>19359</v>
      </c>
    </row>
    <row r="106" spans="1:10" ht="21" customHeight="1">
      <c r="A106" s="58">
        <f t="shared" si="0"/>
        <v>27</v>
      </c>
      <c r="B106" s="57" t="s">
        <v>1774</v>
      </c>
      <c r="C106" s="58">
        <v>6</v>
      </c>
      <c r="D106" s="849" t="s">
        <v>1775</v>
      </c>
      <c r="E106" s="59">
        <v>44</v>
      </c>
      <c r="F106" s="60">
        <v>4.13</v>
      </c>
      <c r="G106" s="59">
        <v>31</v>
      </c>
      <c r="H106" s="59" t="s">
        <v>225</v>
      </c>
      <c r="I106" s="61">
        <v>21995</v>
      </c>
      <c r="J106" s="185"/>
    </row>
    <row r="107" spans="1:10" ht="21" customHeight="1">
      <c r="A107" s="58">
        <f t="shared" si="0"/>
        <v>28</v>
      </c>
      <c r="B107" s="57" t="s">
        <v>1776</v>
      </c>
      <c r="C107" s="58">
        <v>6</v>
      </c>
      <c r="D107" s="849" t="s">
        <v>1773</v>
      </c>
      <c r="E107" s="59">
        <v>160</v>
      </c>
      <c r="F107" s="60">
        <v>4</v>
      </c>
      <c r="G107" s="59">
        <v>84</v>
      </c>
      <c r="H107" s="59" t="s">
        <v>225</v>
      </c>
      <c r="I107" s="61">
        <v>11505.25</v>
      </c>
    </row>
    <row r="108" spans="1:10" ht="21" customHeight="1">
      <c r="A108" s="58">
        <f t="shared" si="0"/>
        <v>29</v>
      </c>
      <c r="B108" s="57" t="s">
        <v>1777</v>
      </c>
      <c r="C108" s="58">
        <v>6</v>
      </c>
      <c r="D108" s="849" t="s">
        <v>1778</v>
      </c>
      <c r="E108" s="59">
        <v>211</v>
      </c>
      <c r="F108" s="60">
        <v>4.25</v>
      </c>
      <c r="G108" s="59">
        <v>211</v>
      </c>
      <c r="H108" s="59" t="s">
        <v>225</v>
      </c>
      <c r="I108" s="61">
        <v>2173</v>
      </c>
    </row>
    <row r="109" spans="1:10" ht="21" customHeight="1">
      <c r="A109" s="58">
        <f t="shared" si="0"/>
        <v>30</v>
      </c>
      <c r="B109" s="851" t="s">
        <v>1779</v>
      </c>
      <c r="C109" s="852">
        <v>6</v>
      </c>
      <c r="D109" s="849" t="s">
        <v>1780</v>
      </c>
      <c r="E109" s="811">
        <v>50</v>
      </c>
      <c r="F109" s="853">
        <v>4.2</v>
      </c>
      <c r="G109" s="811">
        <v>50</v>
      </c>
      <c r="H109" s="59" t="s">
        <v>225</v>
      </c>
      <c r="I109" s="59" t="s">
        <v>225</v>
      </c>
      <c r="J109" s="184"/>
    </row>
    <row r="110" spans="1:10" ht="21" customHeight="1">
      <c r="A110" s="58">
        <f t="shared" si="0"/>
        <v>31</v>
      </c>
      <c r="B110" s="851" t="s">
        <v>1781</v>
      </c>
      <c r="C110" s="852">
        <v>6</v>
      </c>
      <c r="D110" s="849" t="s">
        <v>1773</v>
      </c>
      <c r="E110" s="811">
        <v>42</v>
      </c>
      <c r="F110" s="853">
        <v>4.6500000000000004</v>
      </c>
      <c r="G110" s="811">
        <v>42</v>
      </c>
      <c r="H110" s="59" t="s">
        <v>225</v>
      </c>
      <c r="I110" s="59" t="s">
        <v>225</v>
      </c>
    </row>
    <row r="111" spans="1:10" ht="21" customHeight="1">
      <c r="A111" s="58">
        <f t="shared" si="0"/>
        <v>32</v>
      </c>
      <c r="B111" s="851" t="s">
        <v>1782</v>
      </c>
      <c r="C111" s="852">
        <v>6</v>
      </c>
      <c r="D111" s="849" t="s">
        <v>1783</v>
      </c>
      <c r="E111" s="811">
        <v>39</v>
      </c>
      <c r="F111" s="853">
        <v>4.0999999999999996</v>
      </c>
      <c r="G111" s="811">
        <v>35</v>
      </c>
      <c r="H111" s="59" t="s">
        <v>225</v>
      </c>
      <c r="I111" s="59" t="s">
        <v>225</v>
      </c>
    </row>
    <row r="112" spans="1:10" ht="21" customHeight="1">
      <c r="A112" s="58">
        <f t="shared" si="0"/>
        <v>33</v>
      </c>
      <c r="B112" s="851" t="s">
        <v>1784</v>
      </c>
      <c r="C112" s="852">
        <v>6</v>
      </c>
      <c r="D112" s="849" t="s">
        <v>1785</v>
      </c>
      <c r="E112" s="811">
        <v>500</v>
      </c>
      <c r="F112" s="853">
        <v>4.0999999999999996</v>
      </c>
      <c r="G112" s="811">
        <v>32</v>
      </c>
      <c r="H112" s="59" t="s">
        <v>225</v>
      </c>
      <c r="I112" s="59" t="s">
        <v>225</v>
      </c>
    </row>
    <row r="113" spans="1:10" ht="21" customHeight="1">
      <c r="A113" s="64">
        <f t="shared" si="0"/>
        <v>34</v>
      </c>
      <c r="B113" s="63" t="s">
        <v>1786</v>
      </c>
      <c r="C113" s="64">
        <v>6</v>
      </c>
      <c r="D113" s="857" t="s">
        <v>1787</v>
      </c>
      <c r="E113" s="65">
        <v>100</v>
      </c>
      <c r="F113" s="66">
        <v>4.25</v>
      </c>
      <c r="G113" s="65">
        <v>46</v>
      </c>
      <c r="H113" s="65" t="s">
        <v>225</v>
      </c>
      <c r="I113" s="67">
        <v>8705</v>
      </c>
    </row>
    <row r="114" spans="1:10" ht="21.75" customHeight="1">
      <c r="A114" s="568"/>
      <c r="B114" s="568"/>
      <c r="C114" s="568"/>
      <c r="D114" s="568"/>
      <c r="E114" s="569"/>
      <c r="F114" s="570">
        <f>SUMPRODUCT(F71:F113,G71:G113)/SUM(G71:G113)</f>
        <v>4.2728431372549025</v>
      </c>
      <c r="G114" s="571"/>
      <c r="H114" s="572">
        <f>SUM(H71:H113)</f>
        <v>468700</v>
      </c>
      <c r="I114" s="572">
        <f>SUM(I71:I113)</f>
        <v>562452.44999999995</v>
      </c>
    </row>
    <row r="115" spans="1:10" s="184" customFormat="1" ht="20.100000000000001" customHeight="1">
      <c r="A115" s="68"/>
      <c r="B115" s="68"/>
      <c r="C115" s="68"/>
      <c r="D115" s="68"/>
      <c r="E115" s="69"/>
      <c r="F115" s="122"/>
      <c r="G115" s="70"/>
      <c r="H115" s="120"/>
      <c r="I115" s="120"/>
    </row>
    <row r="116" spans="1:10" ht="22.5" customHeight="1">
      <c r="A116" s="304" t="s">
        <v>74</v>
      </c>
      <c r="B116" s="305"/>
      <c r="C116" s="305"/>
      <c r="D116" s="304"/>
      <c r="E116" s="304"/>
      <c r="F116" s="304"/>
      <c r="G116" s="304"/>
      <c r="H116" s="304"/>
      <c r="I116" s="304"/>
    </row>
    <row r="117" spans="1:10" ht="38.25" customHeight="1">
      <c r="A117" s="974" t="s">
        <v>161</v>
      </c>
      <c r="B117" s="973" t="s">
        <v>164</v>
      </c>
      <c r="C117" s="974" t="s">
        <v>107</v>
      </c>
      <c r="D117" s="974" t="s">
        <v>163</v>
      </c>
      <c r="E117" s="974" t="s">
        <v>165</v>
      </c>
      <c r="F117" s="974" t="s">
        <v>104</v>
      </c>
      <c r="G117" s="81" t="s">
        <v>111</v>
      </c>
      <c r="H117" s="974" t="s">
        <v>223</v>
      </c>
      <c r="I117" s="974" t="s">
        <v>222</v>
      </c>
    </row>
    <row r="118" spans="1:10" ht="20.100000000000001" customHeight="1">
      <c r="A118" s="468">
        <v>1</v>
      </c>
      <c r="B118" s="468" t="s">
        <v>503</v>
      </c>
      <c r="C118" s="467">
        <v>4</v>
      </c>
      <c r="D118" s="1148" t="s">
        <v>504</v>
      </c>
      <c r="E118" s="469" t="s">
        <v>35</v>
      </c>
      <c r="F118" s="480">
        <v>4.1399999999999997</v>
      </c>
      <c r="G118" s="469">
        <v>30</v>
      </c>
      <c r="H118" s="481"/>
      <c r="I118" s="481">
        <v>87700</v>
      </c>
    </row>
    <row r="119" spans="1:10" ht="24" customHeight="1">
      <c r="A119" s="57">
        <v>2</v>
      </c>
      <c r="B119" s="57" t="s">
        <v>242</v>
      </c>
      <c r="C119" s="58">
        <v>4</v>
      </c>
      <c r="D119" s="57" t="s">
        <v>505</v>
      </c>
      <c r="E119" s="59" t="s">
        <v>506</v>
      </c>
      <c r="F119" s="60">
        <v>4.22</v>
      </c>
      <c r="G119" s="59">
        <v>74</v>
      </c>
      <c r="H119" s="61"/>
      <c r="I119" s="61">
        <v>47170</v>
      </c>
    </row>
    <row r="120" spans="1:10" ht="45.75" customHeight="1">
      <c r="A120" s="392">
        <v>3</v>
      </c>
      <c r="B120" s="63" t="s">
        <v>507</v>
      </c>
      <c r="C120" s="64">
        <v>4</v>
      </c>
      <c r="D120" s="360" t="s">
        <v>508</v>
      </c>
      <c r="E120" s="65" t="s">
        <v>509</v>
      </c>
      <c r="F120" s="66">
        <v>4.25</v>
      </c>
      <c r="G120" s="65">
        <v>85</v>
      </c>
      <c r="H120" s="67"/>
      <c r="I120" s="67">
        <v>65000</v>
      </c>
    </row>
    <row r="121" spans="1:10" ht="23.25">
      <c r="A121" s="568"/>
      <c r="B121" s="568"/>
      <c r="C121" s="568"/>
      <c r="D121" s="568"/>
      <c r="E121" s="569"/>
      <c r="F121" s="570">
        <f>SUMPRODUCT(F118:F120,G118:G120)/SUM(G118:G120)</f>
        <v>4.2207936507936505</v>
      </c>
      <c r="G121" s="571"/>
      <c r="H121" s="572">
        <f>SUM(H118:H120)</f>
        <v>0</v>
      </c>
      <c r="I121" s="572">
        <f>SUM(I118:I120)</f>
        <v>199870</v>
      </c>
    </row>
    <row r="122" spans="1:10">
      <c r="A122" s="68"/>
      <c r="B122" s="68"/>
      <c r="C122" s="68"/>
      <c r="D122" s="68"/>
      <c r="E122" s="69"/>
      <c r="F122" s="122"/>
      <c r="G122" s="70"/>
      <c r="H122" s="120"/>
      <c r="I122" s="120"/>
    </row>
    <row r="123" spans="1:10" ht="23.25">
      <c r="A123" s="307" t="s">
        <v>226</v>
      </c>
      <c r="B123" s="307"/>
      <c r="C123" s="307"/>
      <c r="D123" s="307"/>
      <c r="E123" s="308"/>
      <c r="F123" s="309"/>
      <c r="G123" s="310"/>
      <c r="H123" s="311"/>
      <c r="I123" s="311"/>
    </row>
    <row r="124" spans="1:10" ht="56.25">
      <c r="A124" s="974" t="s">
        <v>161</v>
      </c>
      <c r="B124" s="973" t="s">
        <v>164</v>
      </c>
      <c r="C124" s="974" t="s">
        <v>107</v>
      </c>
      <c r="D124" s="974" t="s">
        <v>163</v>
      </c>
      <c r="E124" s="974" t="s">
        <v>165</v>
      </c>
      <c r="F124" s="974" t="s">
        <v>104</v>
      </c>
      <c r="G124" s="81" t="s">
        <v>111</v>
      </c>
      <c r="H124" s="974" t="s">
        <v>223</v>
      </c>
      <c r="I124" s="974" t="s">
        <v>222</v>
      </c>
    </row>
    <row r="125" spans="1:10">
      <c r="A125" s="467">
        <v>1</v>
      </c>
      <c r="B125" s="468" t="s">
        <v>2274</v>
      </c>
      <c r="C125" s="467">
        <v>4</v>
      </c>
      <c r="D125" s="1149" t="s">
        <v>2273</v>
      </c>
      <c r="E125" s="469">
        <v>40</v>
      </c>
      <c r="F125" s="480">
        <v>4.6100000000000003</v>
      </c>
      <c r="G125" s="469">
        <v>2</v>
      </c>
      <c r="H125" s="481"/>
      <c r="I125" s="481"/>
    </row>
    <row r="126" spans="1:10" ht="37.5">
      <c r="A126" s="467">
        <v>2</v>
      </c>
      <c r="B126" s="468" t="s">
        <v>2275</v>
      </c>
      <c r="C126" s="467">
        <v>4</v>
      </c>
      <c r="D126" s="1149" t="s">
        <v>2277</v>
      </c>
      <c r="E126" s="469">
        <v>15</v>
      </c>
      <c r="F126" s="480">
        <v>4.42</v>
      </c>
      <c r="G126" s="469">
        <v>15</v>
      </c>
      <c r="H126" s="481"/>
      <c r="I126" s="481"/>
    </row>
    <row r="127" spans="1:10" ht="37.5">
      <c r="A127" s="467">
        <v>3</v>
      </c>
      <c r="B127" s="468" t="s">
        <v>2276</v>
      </c>
      <c r="C127" s="467">
        <v>4</v>
      </c>
      <c r="D127" s="1149" t="s">
        <v>2277</v>
      </c>
      <c r="E127" s="469">
        <v>12</v>
      </c>
      <c r="F127" s="480">
        <v>4.25</v>
      </c>
      <c r="G127" s="469">
        <v>9</v>
      </c>
      <c r="H127" s="481"/>
      <c r="I127" s="481">
        <v>8000</v>
      </c>
    </row>
    <row r="128" spans="1:10" s="55" customFormat="1" ht="36.75" customHeight="1">
      <c r="A128" s="58">
        <v>4</v>
      </c>
      <c r="B128" s="57" t="s">
        <v>2278</v>
      </c>
      <c r="C128" s="58">
        <v>4</v>
      </c>
      <c r="D128" s="1146" t="s">
        <v>2281</v>
      </c>
      <c r="E128" s="59">
        <v>12</v>
      </c>
      <c r="F128" s="60">
        <v>4.1399999999999997</v>
      </c>
      <c r="G128" s="59">
        <v>10</v>
      </c>
      <c r="H128" s="61"/>
      <c r="I128" s="61"/>
      <c r="J128" s="623" t="s">
        <v>166</v>
      </c>
    </row>
    <row r="129" spans="1:10" ht="37.5">
      <c r="A129" s="552">
        <v>5</v>
      </c>
      <c r="B129" s="63" t="s">
        <v>2279</v>
      </c>
      <c r="C129" s="64">
        <v>4</v>
      </c>
      <c r="D129" s="1147" t="s">
        <v>2280</v>
      </c>
      <c r="E129" s="65">
        <v>20</v>
      </c>
      <c r="F129" s="66">
        <v>4.26</v>
      </c>
      <c r="G129" s="65">
        <v>17</v>
      </c>
      <c r="H129" s="67"/>
      <c r="I129" s="67">
        <v>9000</v>
      </c>
      <c r="J129" s="677"/>
    </row>
    <row r="130" spans="1:10" s="678" customFormat="1" ht="27" customHeight="1">
      <c r="A130" s="568"/>
      <c r="B130" s="568"/>
      <c r="C130" s="568"/>
      <c r="D130" s="568"/>
      <c r="E130" s="569"/>
      <c r="F130" s="570">
        <f>SUMPRODUCT(F125:F129,G125:G129)/SUM(G125:G129)</f>
        <v>4.2941509433962262</v>
      </c>
      <c r="G130" s="571"/>
      <c r="H130" s="572">
        <f>SUM(H125:H129)</f>
        <v>0</v>
      </c>
      <c r="I130" s="572">
        <f>SUM(I125:I129)</f>
        <v>17000</v>
      </c>
    </row>
    <row r="131" spans="1:10">
      <c r="A131" s="68"/>
      <c r="B131" s="68"/>
      <c r="C131" s="68"/>
      <c r="D131" s="68"/>
      <c r="E131" s="69"/>
      <c r="F131" s="122"/>
      <c r="G131" s="70"/>
      <c r="H131" s="120"/>
      <c r="I131" s="120"/>
      <c r="J131" s="56"/>
    </row>
    <row r="132" spans="1:10" s="184" customFormat="1" ht="23.25">
      <c r="A132" s="306" t="s">
        <v>257</v>
      </c>
      <c r="B132" s="264"/>
      <c r="C132" s="312"/>
      <c r="D132" s="312"/>
      <c r="E132" s="312"/>
      <c r="F132" s="312"/>
      <c r="G132" s="312"/>
      <c r="H132" s="312"/>
      <c r="I132" s="312"/>
      <c r="J132" s="697"/>
    </row>
    <row r="133" spans="1:10" ht="48" customHeight="1">
      <c r="A133" s="79" t="s">
        <v>161</v>
      </c>
      <c r="B133" s="80" t="s">
        <v>164</v>
      </c>
      <c r="C133" s="79" t="s">
        <v>107</v>
      </c>
      <c r="D133" s="79" t="s">
        <v>163</v>
      </c>
      <c r="E133" s="79" t="s">
        <v>165</v>
      </c>
      <c r="F133" s="79" t="s">
        <v>104</v>
      </c>
      <c r="G133" s="81" t="s">
        <v>111</v>
      </c>
      <c r="H133" s="79" t="s">
        <v>223</v>
      </c>
      <c r="I133" s="79" t="s">
        <v>222</v>
      </c>
      <c r="J133" s="62"/>
    </row>
    <row r="134" spans="1:10" ht="21" customHeight="1">
      <c r="A134" s="1286" t="s">
        <v>147</v>
      </c>
      <c r="B134" s="1287"/>
      <c r="C134" s="1287"/>
      <c r="D134" s="1287"/>
      <c r="E134" s="1287"/>
      <c r="F134" s="1287"/>
      <c r="G134" s="1287"/>
      <c r="H134" s="1287"/>
      <c r="I134" s="1288"/>
      <c r="J134" s="679"/>
    </row>
    <row r="135" spans="1:10" ht="34.5">
      <c r="A135" s="429">
        <v>1</v>
      </c>
      <c r="B135" s="137" t="s">
        <v>396</v>
      </c>
      <c r="C135" s="146">
        <v>4</v>
      </c>
      <c r="D135" s="147">
        <v>19497</v>
      </c>
      <c r="E135" s="146">
        <v>67</v>
      </c>
      <c r="F135" s="148">
        <v>4.3</v>
      </c>
      <c r="G135" s="1069">
        <v>33</v>
      </c>
      <c r="H135" s="149">
        <v>25000</v>
      </c>
      <c r="I135" s="150">
        <v>23250</v>
      </c>
      <c r="J135" s="680"/>
    </row>
    <row r="136" spans="1:10" ht="21" customHeight="1">
      <c r="A136" s="1286" t="s">
        <v>39</v>
      </c>
      <c r="B136" s="1287"/>
      <c r="C136" s="1287"/>
      <c r="D136" s="1287"/>
      <c r="E136" s="1287"/>
      <c r="F136" s="1287"/>
      <c r="G136" s="1287"/>
      <c r="H136" s="1287"/>
      <c r="I136" s="1288"/>
      <c r="J136" s="62"/>
    </row>
    <row r="137" spans="1:10" s="180" customFormat="1" ht="22.5" customHeight="1">
      <c r="A137" s="430">
        <v>2</v>
      </c>
      <c r="B137" s="124" t="s">
        <v>397</v>
      </c>
      <c r="C137" s="125">
        <v>4</v>
      </c>
      <c r="D137" s="153">
        <v>19228</v>
      </c>
      <c r="E137" s="126">
        <v>164</v>
      </c>
      <c r="F137" s="127">
        <v>4.2300000000000004</v>
      </c>
      <c r="G137" s="126">
        <v>125</v>
      </c>
      <c r="H137" s="152" t="s">
        <v>225</v>
      </c>
      <c r="I137" s="128">
        <v>10000</v>
      </c>
    </row>
    <row r="138" spans="1:10" ht="37.5">
      <c r="A138" s="431">
        <v>3</v>
      </c>
      <c r="B138" s="57" t="s">
        <v>398</v>
      </c>
      <c r="C138" s="58">
        <v>4</v>
      </c>
      <c r="D138" s="154">
        <v>19678</v>
      </c>
      <c r="E138" s="59">
        <v>125</v>
      </c>
      <c r="F138" s="60">
        <v>4.3</v>
      </c>
      <c r="G138" s="59">
        <v>100</v>
      </c>
      <c r="H138" s="350" t="s">
        <v>225</v>
      </c>
      <c r="I138" s="61"/>
    </row>
    <row r="139" spans="1:10" ht="21" customHeight="1">
      <c r="A139" s="1283" t="s">
        <v>32</v>
      </c>
      <c r="B139" s="1284"/>
      <c r="C139" s="1284"/>
      <c r="D139" s="1284"/>
      <c r="E139" s="1284"/>
      <c r="F139" s="1284"/>
      <c r="G139" s="1284"/>
      <c r="H139" s="1284"/>
      <c r="I139" s="1285"/>
    </row>
    <row r="140" spans="1:10" ht="20.25">
      <c r="A140" s="430">
        <v>4</v>
      </c>
      <c r="B140" s="124" t="s">
        <v>148</v>
      </c>
      <c r="C140" s="125">
        <v>3</v>
      </c>
      <c r="D140" s="124" t="s">
        <v>399</v>
      </c>
      <c r="E140" s="126">
        <v>55</v>
      </c>
      <c r="F140" s="127">
        <v>4.05</v>
      </c>
      <c r="G140" s="126">
        <v>45</v>
      </c>
      <c r="H140" s="152" t="s">
        <v>225</v>
      </c>
      <c r="I140" s="128">
        <v>60000</v>
      </c>
    </row>
    <row r="141" spans="1:10" ht="21" customHeight="1">
      <c r="A141" s="1286" t="s">
        <v>33</v>
      </c>
      <c r="B141" s="1287"/>
      <c r="C141" s="1287"/>
      <c r="D141" s="1287"/>
      <c r="E141" s="1287"/>
      <c r="F141" s="1287"/>
      <c r="G141" s="1287"/>
      <c r="H141" s="1287"/>
      <c r="I141" s="1288"/>
    </row>
    <row r="142" spans="1:10" s="184" customFormat="1" ht="22.5">
      <c r="A142" s="432">
        <v>5</v>
      </c>
      <c r="B142" s="124" t="s">
        <v>34</v>
      </c>
      <c r="C142" s="125">
        <v>2.4</v>
      </c>
      <c r="D142" s="153">
        <v>238548</v>
      </c>
      <c r="E142" s="126">
        <v>40</v>
      </c>
      <c r="F142" s="127">
        <v>4.33</v>
      </c>
      <c r="G142" s="126">
        <v>34</v>
      </c>
      <c r="H142" s="152" t="s">
        <v>225</v>
      </c>
      <c r="I142" s="128">
        <v>19668</v>
      </c>
    </row>
    <row r="143" spans="1:10" ht="20.25">
      <c r="A143" s="433">
        <v>6</v>
      </c>
      <c r="B143" s="419" t="s">
        <v>118</v>
      </c>
      <c r="C143" s="420">
        <v>2.4</v>
      </c>
      <c r="D143" s="421">
        <v>238753</v>
      </c>
      <c r="E143" s="422">
        <v>62</v>
      </c>
      <c r="F143" s="423">
        <v>3.6</v>
      </c>
      <c r="G143" s="422">
        <v>55</v>
      </c>
      <c r="H143" s="361"/>
      <c r="I143" s="424">
        <v>8613</v>
      </c>
    </row>
    <row r="144" spans="1:10" ht="21" customHeight="1">
      <c r="A144" s="1286" t="s">
        <v>2</v>
      </c>
      <c r="B144" s="1287"/>
      <c r="C144" s="1287"/>
      <c r="D144" s="1287"/>
      <c r="E144" s="1287"/>
      <c r="F144" s="1287"/>
      <c r="G144" s="1287"/>
      <c r="H144" s="1287"/>
      <c r="I144" s="1288"/>
    </row>
    <row r="145" spans="1:9" ht="56.25">
      <c r="A145" s="434">
        <v>7</v>
      </c>
      <c r="B145" s="124" t="s">
        <v>400</v>
      </c>
      <c r="C145" s="125">
        <v>4</v>
      </c>
      <c r="D145" s="153" t="s">
        <v>401</v>
      </c>
      <c r="E145" s="126">
        <v>70</v>
      </c>
      <c r="F145" s="127">
        <v>4.5</v>
      </c>
      <c r="G145" s="126">
        <v>61</v>
      </c>
      <c r="H145" s="152" t="s">
        <v>225</v>
      </c>
      <c r="I145" s="128">
        <v>32990</v>
      </c>
    </row>
    <row r="146" spans="1:9" ht="21" customHeight="1">
      <c r="A146" s="1286" t="s">
        <v>0</v>
      </c>
      <c r="B146" s="1287"/>
      <c r="C146" s="1287"/>
      <c r="D146" s="1287"/>
      <c r="E146" s="1287"/>
      <c r="F146" s="1287"/>
      <c r="G146" s="1287"/>
      <c r="H146" s="1287"/>
      <c r="I146" s="1288"/>
    </row>
    <row r="147" spans="1:9" ht="56.25" customHeight="1">
      <c r="A147" s="1150">
        <v>8</v>
      </c>
      <c r="B147" s="351" t="s">
        <v>402</v>
      </c>
      <c r="C147" s="352">
        <v>4</v>
      </c>
      <c r="D147" s="353">
        <v>238493</v>
      </c>
      <c r="E147" s="354">
        <v>77</v>
      </c>
      <c r="F147" s="355">
        <v>4.17</v>
      </c>
      <c r="G147" s="354">
        <v>61</v>
      </c>
      <c r="H147" s="356" t="s">
        <v>1</v>
      </c>
      <c r="I147" s="357">
        <v>2351</v>
      </c>
    </row>
    <row r="148" spans="1:9" ht="56.25">
      <c r="A148" s="1095" t="s">
        <v>161</v>
      </c>
      <c r="B148" s="1096" t="s">
        <v>164</v>
      </c>
      <c r="C148" s="1095" t="s">
        <v>107</v>
      </c>
      <c r="D148" s="1095" t="s">
        <v>163</v>
      </c>
      <c r="E148" s="1095" t="s">
        <v>165</v>
      </c>
      <c r="F148" s="1095" t="s">
        <v>104</v>
      </c>
      <c r="G148" s="81" t="s">
        <v>111</v>
      </c>
      <c r="H148" s="1095" t="s">
        <v>223</v>
      </c>
      <c r="I148" s="1095" t="s">
        <v>222</v>
      </c>
    </row>
    <row r="149" spans="1:9" ht="21" customHeight="1">
      <c r="A149" s="1283" t="s">
        <v>44</v>
      </c>
      <c r="B149" s="1284"/>
      <c r="C149" s="1284"/>
      <c r="D149" s="1284"/>
      <c r="E149" s="1284"/>
      <c r="F149" s="1284"/>
      <c r="G149" s="1284"/>
      <c r="H149" s="1284"/>
      <c r="I149" s="1285"/>
    </row>
    <row r="150" spans="1:9" ht="56.25">
      <c r="A150" s="426">
        <v>9</v>
      </c>
      <c r="B150" s="124" t="s">
        <v>403</v>
      </c>
      <c r="C150" s="125">
        <v>2.2999999999999998</v>
      </c>
      <c r="D150" s="427" t="s">
        <v>404</v>
      </c>
      <c r="E150" s="126">
        <v>13</v>
      </c>
      <c r="F150" s="127">
        <v>4.66</v>
      </c>
      <c r="G150" s="126">
        <v>13</v>
      </c>
      <c r="H150" s="128">
        <v>52000</v>
      </c>
      <c r="I150" s="128">
        <v>48272.73</v>
      </c>
    </row>
    <row r="151" spans="1:9" ht="37.5">
      <c r="A151" s="435">
        <v>10</v>
      </c>
      <c r="B151" s="419" t="s">
        <v>405</v>
      </c>
      <c r="C151" s="420">
        <v>2.4</v>
      </c>
      <c r="D151" s="425">
        <v>19351</v>
      </c>
      <c r="E151" s="422">
        <v>138</v>
      </c>
      <c r="F151" s="423">
        <v>4.25</v>
      </c>
      <c r="G151" s="422">
        <v>138</v>
      </c>
      <c r="H151" s="361" t="s">
        <v>225</v>
      </c>
      <c r="I151" s="424">
        <v>8000</v>
      </c>
    </row>
    <row r="152" spans="1:9" ht="21" customHeight="1">
      <c r="A152" s="1283" t="s">
        <v>36</v>
      </c>
      <c r="B152" s="1284"/>
      <c r="C152" s="1284"/>
      <c r="D152" s="1284"/>
      <c r="E152" s="1284"/>
      <c r="F152" s="1284"/>
      <c r="G152" s="1284"/>
      <c r="H152" s="1284"/>
      <c r="I152" s="1285"/>
    </row>
    <row r="153" spans="1:9">
      <c r="A153" s="358">
        <v>11</v>
      </c>
      <c r="B153" s="351" t="s">
        <v>406</v>
      </c>
      <c r="C153" s="352">
        <v>4</v>
      </c>
      <c r="D153" s="353">
        <v>19180</v>
      </c>
      <c r="E153" s="354">
        <v>30</v>
      </c>
      <c r="F153" s="355">
        <v>4.6100000000000003</v>
      </c>
      <c r="G153" s="354">
        <v>20</v>
      </c>
      <c r="H153" s="356" t="s">
        <v>225</v>
      </c>
      <c r="I153" s="357">
        <v>8000</v>
      </c>
    </row>
    <row r="154" spans="1:9" ht="21" customHeight="1">
      <c r="A154" s="1286" t="s">
        <v>37</v>
      </c>
      <c r="B154" s="1287"/>
      <c r="C154" s="1287"/>
      <c r="D154" s="1287"/>
      <c r="E154" s="1287"/>
      <c r="F154" s="1287"/>
      <c r="G154" s="1287"/>
      <c r="H154" s="1287"/>
      <c r="I154" s="1287"/>
    </row>
    <row r="155" spans="1:9" ht="37.5">
      <c r="A155" s="436">
        <v>12</v>
      </c>
      <c r="B155" s="359" t="s">
        <v>407</v>
      </c>
      <c r="C155" s="125">
        <v>4</v>
      </c>
      <c r="D155" s="153">
        <v>238417</v>
      </c>
      <c r="E155" s="126">
        <v>39</v>
      </c>
      <c r="F155" s="127">
        <v>4.6399999999999997</v>
      </c>
      <c r="G155" s="126">
        <v>34</v>
      </c>
      <c r="H155" s="152" t="s">
        <v>225</v>
      </c>
      <c r="I155" s="128">
        <v>17100</v>
      </c>
    </row>
    <row r="156" spans="1:9" ht="21">
      <c r="A156" s="437">
        <v>13</v>
      </c>
      <c r="B156" s="428" t="s">
        <v>408</v>
      </c>
      <c r="C156" s="420">
        <v>4</v>
      </c>
      <c r="D156" s="421" t="s">
        <v>409</v>
      </c>
      <c r="E156" s="422">
        <v>15</v>
      </c>
      <c r="F156" s="423">
        <v>4.7300000000000004</v>
      </c>
      <c r="G156" s="422">
        <v>15</v>
      </c>
      <c r="H156" s="361" t="s">
        <v>225</v>
      </c>
      <c r="I156" s="424">
        <v>11905</v>
      </c>
    </row>
    <row r="157" spans="1:9" ht="23.25">
      <c r="A157" s="574" t="s">
        <v>179</v>
      </c>
      <c r="B157" s="568"/>
      <c r="C157" s="568"/>
      <c r="D157" s="568"/>
      <c r="E157" s="569"/>
      <c r="F157" s="570">
        <f>SUMPRODUCT(F135:F156,G135:G156)/SUM(G135:G156)</f>
        <v>4.2574659400544954</v>
      </c>
      <c r="G157" s="571"/>
      <c r="H157" s="575">
        <f>SUM(H135)+H150</f>
        <v>77000</v>
      </c>
      <c r="I157" s="576">
        <f>SUM(I135:I156)</f>
        <v>250149.73</v>
      </c>
    </row>
    <row r="158" spans="1:9" ht="21">
      <c r="A158" s="347"/>
      <c r="B158" s="348"/>
      <c r="C158" s="151"/>
      <c r="D158" s="151"/>
      <c r="E158" s="151"/>
      <c r="F158" s="151"/>
      <c r="G158" s="349"/>
      <c r="H158" s="151"/>
      <c r="I158" s="151"/>
    </row>
    <row r="159" spans="1:9" ht="23.25">
      <c r="A159" s="304" t="s">
        <v>65</v>
      </c>
      <c r="B159" s="305"/>
      <c r="C159" s="305"/>
      <c r="D159" s="304"/>
      <c r="E159" s="304"/>
      <c r="F159" s="304"/>
      <c r="G159" s="304"/>
      <c r="H159" s="304"/>
      <c r="I159" s="304"/>
    </row>
    <row r="160" spans="1:9" ht="56.25">
      <c r="A160" s="54" t="s">
        <v>161</v>
      </c>
      <c r="B160" s="110" t="s">
        <v>164</v>
      </c>
      <c r="C160" s="54" t="s">
        <v>107</v>
      </c>
      <c r="D160" s="54" t="s">
        <v>163</v>
      </c>
      <c r="E160" s="54" t="s">
        <v>165</v>
      </c>
      <c r="F160" s="54" t="s">
        <v>104</v>
      </c>
      <c r="G160" s="111" t="s">
        <v>111</v>
      </c>
      <c r="H160" s="54" t="s">
        <v>223</v>
      </c>
      <c r="I160" s="54" t="s">
        <v>222</v>
      </c>
    </row>
    <row r="161" spans="1:9" ht="21.95" customHeight="1">
      <c r="A161" s="124">
        <v>1</v>
      </c>
      <c r="B161" s="124" t="s">
        <v>441</v>
      </c>
      <c r="C161" s="125">
        <v>4</v>
      </c>
      <c r="D161" s="153">
        <v>238639</v>
      </c>
      <c r="E161" s="126">
        <v>13</v>
      </c>
      <c r="F161" s="127">
        <v>4.75</v>
      </c>
      <c r="G161" s="126">
        <v>13</v>
      </c>
      <c r="H161" s="128">
        <v>0</v>
      </c>
      <c r="I161" s="128">
        <v>2340</v>
      </c>
    </row>
    <row r="162" spans="1:9" ht="21.95" customHeight="1">
      <c r="A162" s="57">
        <v>2</v>
      </c>
      <c r="B162" s="57" t="s">
        <v>442</v>
      </c>
      <c r="C162" s="58">
        <v>4</v>
      </c>
      <c r="D162" s="154">
        <v>19165</v>
      </c>
      <c r="E162" s="59">
        <v>20</v>
      </c>
      <c r="F162" s="60">
        <v>4.6399999999999997</v>
      </c>
      <c r="G162" s="59">
        <v>15</v>
      </c>
      <c r="H162" s="61">
        <v>0</v>
      </c>
      <c r="I162" s="61"/>
    </row>
    <row r="163" spans="1:9" ht="21.95" customHeight="1">
      <c r="A163" s="57">
        <v>3</v>
      </c>
      <c r="B163" s="57" t="s">
        <v>443</v>
      </c>
      <c r="C163" s="58">
        <v>4</v>
      </c>
      <c r="D163" s="400" t="s">
        <v>444</v>
      </c>
      <c r="E163" s="59">
        <v>16</v>
      </c>
      <c r="F163" s="60">
        <v>4.62</v>
      </c>
      <c r="G163" s="59">
        <v>16</v>
      </c>
      <c r="H163" s="61">
        <v>0</v>
      </c>
      <c r="I163" s="61"/>
    </row>
    <row r="164" spans="1:9" ht="21.95" customHeight="1">
      <c r="A164" s="392">
        <v>4</v>
      </c>
      <c r="B164" s="63" t="s">
        <v>445</v>
      </c>
      <c r="C164" s="64">
        <v>4</v>
      </c>
      <c r="D164" s="360">
        <v>19270</v>
      </c>
      <c r="E164" s="65">
        <v>17</v>
      </c>
      <c r="F164" s="66">
        <v>4.76</v>
      </c>
      <c r="G164" s="65">
        <v>17</v>
      </c>
      <c r="H164" s="67">
        <v>0</v>
      </c>
      <c r="I164" s="67"/>
    </row>
    <row r="165" spans="1:9" ht="25.5" customHeight="1">
      <c r="A165" s="578"/>
      <c r="B165" s="568"/>
      <c r="C165" s="568"/>
      <c r="D165" s="568"/>
      <c r="E165" s="569"/>
      <c r="F165" s="570">
        <f>SUMPRODUCT(F161:F164,G161:G164)/SUM(G161:G164)</f>
        <v>4.6916393442622955</v>
      </c>
      <c r="G165" s="571"/>
      <c r="H165" s="572">
        <f>SUM(H161:H164)</f>
        <v>0</v>
      </c>
      <c r="I165" s="572">
        <f>SUM(I161:I164)</f>
        <v>2340</v>
      </c>
    </row>
    <row r="166" spans="1:9" ht="15.95" customHeight="1">
      <c r="A166" s="68"/>
      <c r="B166" s="68"/>
      <c r="C166" s="68"/>
      <c r="D166" s="68"/>
      <c r="E166" s="69"/>
      <c r="F166" s="122"/>
      <c r="G166" s="70"/>
      <c r="H166" s="120"/>
      <c r="I166" s="120"/>
    </row>
    <row r="167" spans="1:9" ht="25.5" customHeight="1">
      <c r="A167" s="304" t="s">
        <v>93</v>
      </c>
      <c r="B167" s="305"/>
      <c r="C167" s="305"/>
      <c r="D167" s="304"/>
      <c r="E167" s="304"/>
      <c r="F167" s="304"/>
      <c r="G167" s="304"/>
      <c r="H167" s="304"/>
      <c r="I167" s="304"/>
    </row>
    <row r="168" spans="1:9" ht="41.25" customHeight="1">
      <c r="A168" s="54" t="s">
        <v>80</v>
      </c>
      <c r="B168" s="110" t="s">
        <v>55</v>
      </c>
      <c r="C168" s="54" t="s">
        <v>56</v>
      </c>
      <c r="D168" s="54" t="s">
        <v>51</v>
      </c>
      <c r="E168" s="54" t="s">
        <v>57</v>
      </c>
      <c r="F168" s="54" t="s">
        <v>58</v>
      </c>
      <c r="G168" s="111" t="s">
        <v>59</v>
      </c>
      <c r="H168" s="54" t="s">
        <v>60</v>
      </c>
      <c r="I168" s="54" t="s">
        <v>61</v>
      </c>
    </row>
    <row r="169" spans="1:9" ht="18" customHeight="1">
      <c r="A169" s="125">
        <v>1</v>
      </c>
      <c r="B169" s="124" t="s">
        <v>965</v>
      </c>
      <c r="C169" s="125">
        <v>5</v>
      </c>
      <c r="D169" s="538" t="s">
        <v>966</v>
      </c>
      <c r="E169" s="126">
        <v>36</v>
      </c>
      <c r="F169" s="127">
        <v>4.4000000000000004</v>
      </c>
      <c r="G169" s="126">
        <v>36</v>
      </c>
      <c r="H169" s="128">
        <v>0</v>
      </c>
      <c r="I169" s="128">
        <v>0</v>
      </c>
    </row>
    <row r="170" spans="1:9" ht="18" customHeight="1">
      <c r="A170" s="467">
        <v>2</v>
      </c>
      <c r="B170" s="468" t="s">
        <v>967</v>
      </c>
      <c r="C170" s="467">
        <v>5</v>
      </c>
      <c r="D170" s="539" t="s">
        <v>931</v>
      </c>
      <c r="E170" s="469">
        <v>35</v>
      </c>
      <c r="F170" s="480">
        <v>4.3</v>
      </c>
      <c r="G170" s="469">
        <v>35</v>
      </c>
      <c r="H170" s="481">
        <v>0</v>
      </c>
      <c r="I170" s="481">
        <v>0</v>
      </c>
    </row>
    <row r="171" spans="1:9" ht="18" customHeight="1">
      <c r="A171" s="467">
        <v>3</v>
      </c>
      <c r="B171" s="468" t="s">
        <v>968</v>
      </c>
      <c r="C171" s="467">
        <v>3</v>
      </c>
      <c r="D171" s="539" t="s">
        <v>969</v>
      </c>
      <c r="E171" s="469">
        <v>42</v>
      </c>
      <c r="F171" s="480">
        <v>3.86</v>
      </c>
      <c r="G171" s="469">
        <v>24</v>
      </c>
      <c r="H171" s="481">
        <v>61500</v>
      </c>
      <c r="I171" s="481">
        <v>23912</v>
      </c>
    </row>
    <row r="172" spans="1:9" ht="18" customHeight="1">
      <c r="A172" s="467">
        <v>4</v>
      </c>
      <c r="B172" s="468" t="s">
        <v>970</v>
      </c>
      <c r="C172" s="467">
        <v>3</v>
      </c>
      <c r="D172" s="539" t="s">
        <v>971</v>
      </c>
      <c r="E172" s="469">
        <v>7</v>
      </c>
      <c r="F172" s="480">
        <v>4.7699999999999996</v>
      </c>
      <c r="G172" s="469">
        <v>3</v>
      </c>
      <c r="H172" s="481">
        <v>9800</v>
      </c>
      <c r="I172" s="481">
        <v>8000</v>
      </c>
    </row>
    <row r="173" spans="1:9" ht="18" customHeight="1">
      <c r="A173" s="467">
        <v>5</v>
      </c>
      <c r="B173" s="468" t="s">
        <v>972</v>
      </c>
      <c r="C173" s="467">
        <v>3</v>
      </c>
      <c r="D173" s="539" t="s">
        <v>973</v>
      </c>
      <c r="E173" s="469">
        <v>9</v>
      </c>
      <c r="F173" s="480">
        <v>4.2</v>
      </c>
      <c r="G173" s="469">
        <v>3</v>
      </c>
      <c r="H173" s="481">
        <v>12600</v>
      </c>
      <c r="I173" s="481">
        <v>8000</v>
      </c>
    </row>
    <row r="174" spans="1:9" ht="18" customHeight="1">
      <c r="A174" s="467">
        <v>6</v>
      </c>
      <c r="B174" s="468" t="s">
        <v>974</v>
      </c>
      <c r="C174" s="467">
        <v>3</v>
      </c>
      <c r="D174" s="539" t="s">
        <v>975</v>
      </c>
      <c r="E174" s="469">
        <v>13</v>
      </c>
      <c r="F174" s="480">
        <v>4.58</v>
      </c>
      <c r="G174" s="469">
        <v>5</v>
      </c>
      <c r="H174" s="481">
        <v>18200</v>
      </c>
      <c r="I174" s="481">
        <v>8000</v>
      </c>
    </row>
    <row r="175" spans="1:9" ht="18" customHeight="1">
      <c r="A175" s="547">
        <v>7</v>
      </c>
      <c r="B175" s="548" t="s">
        <v>976</v>
      </c>
      <c r="C175" s="547">
        <v>5</v>
      </c>
      <c r="D175" s="549" t="s">
        <v>977</v>
      </c>
      <c r="E175" s="550">
        <v>15</v>
      </c>
      <c r="F175" s="497">
        <v>4.83</v>
      </c>
      <c r="G175" s="550">
        <v>15</v>
      </c>
      <c r="H175" s="551">
        <v>57000</v>
      </c>
      <c r="I175" s="551">
        <v>32400</v>
      </c>
    </row>
    <row r="176" spans="1:9" ht="18" customHeight="1">
      <c r="A176" s="467"/>
      <c r="B176" s="468" t="s">
        <v>978</v>
      </c>
      <c r="C176" s="467"/>
      <c r="D176" s="539"/>
      <c r="E176" s="469"/>
      <c r="F176" s="480"/>
      <c r="G176" s="469"/>
      <c r="H176" s="481"/>
      <c r="I176" s="481"/>
    </row>
    <row r="177" spans="1:9" ht="18" customHeight="1">
      <c r="A177" s="467">
        <v>8</v>
      </c>
      <c r="B177" s="468" t="s">
        <v>979</v>
      </c>
      <c r="C177" s="467">
        <v>2</v>
      </c>
      <c r="D177" s="540" t="s">
        <v>980</v>
      </c>
      <c r="E177" s="469">
        <v>14</v>
      </c>
      <c r="F177" s="480">
        <v>4.8</v>
      </c>
      <c r="G177" s="469">
        <v>3</v>
      </c>
      <c r="H177" s="481">
        <v>0</v>
      </c>
      <c r="I177" s="481">
        <v>0</v>
      </c>
    </row>
    <row r="178" spans="1:9" ht="18" customHeight="1">
      <c r="A178" s="467">
        <v>9</v>
      </c>
      <c r="B178" s="541" t="s">
        <v>981</v>
      </c>
      <c r="C178" s="467"/>
      <c r="D178" s="542" t="s">
        <v>956</v>
      </c>
      <c r="E178" s="469">
        <v>58</v>
      </c>
      <c r="F178" s="543">
        <v>4.2</v>
      </c>
      <c r="G178" s="469">
        <v>58</v>
      </c>
      <c r="H178" s="469">
        <v>20300</v>
      </c>
      <c r="I178" s="481">
        <v>11050</v>
      </c>
    </row>
    <row r="179" spans="1:9" ht="18" customHeight="1">
      <c r="A179" s="467">
        <v>10</v>
      </c>
      <c r="B179" s="541" t="s">
        <v>982</v>
      </c>
      <c r="C179" s="467">
        <v>1</v>
      </c>
      <c r="D179" s="542" t="s">
        <v>863</v>
      </c>
      <c r="E179" s="469">
        <v>36</v>
      </c>
      <c r="F179" s="543">
        <v>4</v>
      </c>
      <c r="G179" s="469">
        <v>36</v>
      </c>
      <c r="H179" s="469">
        <v>12600</v>
      </c>
      <c r="I179" s="481">
        <v>5815</v>
      </c>
    </row>
    <row r="180" spans="1:9" ht="18" customHeight="1">
      <c r="A180" s="467">
        <v>11</v>
      </c>
      <c r="B180" s="541" t="s">
        <v>983</v>
      </c>
      <c r="C180" s="467">
        <v>1</v>
      </c>
      <c r="D180" s="542" t="s">
        <v>984</v>
      </c>
      <c r="E180" s="469">
        <v>1217</v>
      </c>
      <c r="F180" s="543">
        <v>3.8</v>
      </c>
      <c r="G180" s="469">
        <v>1217</v>
      </c>
      <c r="H180" s="469">
        <v>106390</v>
      </c>
      <c r="I180" s="481">
        <v>47800</v>
      </c>
    </row>
    <row r="181" spans="1:9" ht="18" customHeight="1">
      <c r="A181" s="467">
        <v>12</v>
      </c>
      <c r="B181" s="541" t="s">
        <v>985</v>
      </c>
      <c r="C181" s="467"/>
      <c r="D181" s="542" t="s">
        <v>986</v>
      </c>
      <c r="E181" s="469">
        <v>62</v>
      </c>
      <c r="F181" s="543">
        <v>4</v>
      </c>
      <c r="G181" s="469">
        <v>62</v>
      </c>
      <c r="H181" s="469">
        <v>21700</v>
      </c>
      <c r="I181" s="481">
        <v>10835</v>
      </c>
    </row>
    <row r="182" spans="1:9" ht="18" customHeight="1">
      <c r="A182" s="467">
        <v>13</v>
      </c>
      <c r="B182" s="541" t="s">
        <v>987</v>
      </c>
      <c r="C182" s="467">
        <v>1</v>
      </c>
      <c r="D182" s="542" t="s">
        <v>986</v>
      </c>
      <c r="E182" s="469">
        <v>95</v>
      </c>
      <c r="F182" s="543">
        <v>4</v>
      </c>
      <c r="G182" s="469">
        <v>95</v>
      </c>
      <c r="H182" s="469">
        <v>23750</v>
      </c>
      <c r="I182" s="481">
        <v>2900</v>
      </c>
    </row>
    <row r="183" spans="1:9" ht="18" customHeight="1">
      <c r="A183" s="467">
        <v>14</v>
      </c>
      <c r="B183" s="541" t="s">
        <v>985</v>
      </c>
      <c r="C183" s="467">
        <v>1</v>
      </c>
      <c r="D183" s="542" t="s">
        <v>845</v>
      </c>
      <c r="E183" s="469">
        <v>111</v>
      </c>
      <c r="F183" s="543">
        <v>4.0999999999999996</v>
      </c>
      <c r="G183" s="469">
        <v>111</v>
      </c>
      <c r="H183" s="469">
        <v>38850</v>
      </c>
      <c r="I183" s="481">
        <v>18355</v>
      </c>
    </row>
    <row r="184" spans="1:9" ht="18" customHeight="1">
      <c r="A184" s="467">
        <v>15</v>
      </c>
      <c r="B184" s="541" t="s">
        <v>988</v>
      </c>
      <c r="C184" s="467">
        <v>1</v>
      </c>
      <c r="D184" s="542" t="s">
        <v>845</v>
      </c>
      <c r="E184" s="59">
        <v>150</v>
      </c>
      <c r="F184" s="543">
        <v>4.3</v>
      </c>
      <c r="G184" s="59">
        <v>150</v>
      </c>
      <c r="H184" s="59">
        <v>52500</v>
      </c>
      <c r="I184" s="61">
        <v>24148</v>
      </c>
    </row>
    <row r="185" spans="1:9" ht="18" customHeight="1">
      <c r="A185" s="467">
        <v>16</v>
      </c>
      <c r="B185" s="541" t="s">
        <v>989</v>
      </c>
      <c r="C185" s="467">
        <v>1</v>
      </c>
      <c r="D185" s="542" t="s">
        <v>845</v>
      </c>
      <c r="E185" s="59">
        <v>100</v>
      </c>
      <c r="F185" s="543">
        <v>4.2</v>
      </c>
      <c r="G185" s="59">
        <v>100</v>
      </c>
      <c r="H185" s="59">
        <v>35000</v>
      </c>
      <c r="I185" s="61">
        <v>19100</v>
      </c>
    </row>
    <row r="186" spans="1:9" ht="18" customHeight="1">
      <c r="A186" s="467">
        <v>17</v>
      </c>
      <c r="B186" s="541" t="s">
        <v>990</v>
      </c>
      <c r="C186" s="58">
        <v>1</v>
      </c>
      <c r="D186" s="542" t="s">
        <v>991</v>
      </c>
      <c r="E186" s="59">
        <v>190</v>
      </c>
      <c r="F186" s="543">
        <v>4</v>
      </c>
      <c r="G186" s="59">
        <v>190</v>
      </c>
      <c r="H186" s="59">
        <v>66500</v>
      </c>
      <c r="I186" s="61">
        <v>31478</v>
      </c>
    </row>
    <row r="187" spans="1:9" ht="18" customHeight="1">
      <c r="A187" s="467">
        <v>18</v>
      </c>
      <c r="B187" s="541" t="s">
        <v>981</v>
      </c>
      <c r="C187" s="58">
        <v>1</v>
      </c>
      <c r="D187" s="542" t="s">
        <v>991</v>
      </c>
      <c r="E187" s="59">
        <v>57</v>
      </c>
      <c r="F187" s="543">
        <v>4.0999999999999996</v>
      </c>
      <c r="G187" s="59">
        <v>57</v>
      </c>
      <c r="H187" s="59">
        <v>19950</v>
      </c>
      <c r="I187" s="61">
        <v>15070</v>
      </c>
    </row>
    <row r="188" spans="1:9" ht="18" customHeight="1">
      <c r="A188" s="552">
        <v>19</v>
      </c>
      <c r="B188" s="544" t="s">
        <v>992</v>
      </c>
      <c r="C188" s="64">
        <v>1</v>
      </c>
      <c r="D188" s="545" t="s">
        <v>991</v>
      </c>
      <c r="E188" s="65">
        <v>245</v>
      </c>
      <c r="F188" s="546">
        <v>4</v>
      </c>
      <c r="G188" s="65">
        <v>245</v>
      </c>
      <c r="H188" s="65">
        <v>85750</v>
      </c>
      <c r="I188" s="67">
        <v>40925</v>
      </c>
    </row>
    <row r="189" spans="1:9" ht="23.25">
      <c r="A189" s="681"/>
      <c r="B189" s="682"/>
      <c r="C189" s="683"/>
      <c r="D189" s="684"/>
      <c r="E189" s="685"/>
      <c r="F189" s="570">
        <f>SUMPRODUCT(F169:F188,G169:G188)/SUM(G169:G188)</f>
        <v>3.955910020449898</v>
      </c>
      <c r="G189" s="571"/>
      <c r="H189" s="572">
        <f>SUM(H185:H188)</f>
        <v>207200</v>
      </c>
      <c r="I189" s="572">
        <f>SUM(I185:I188)</f>
        <v>106573</v>
      </c>
    </row>
    <row r="190" spans="1:9" ht="23.25">
      <c r="A190" s="681"/>
      <c r="B190" s="682"/>
      <c r="C190" s="683"/>
      <c r="D190" s="684"/>
      <c r="E190" s="685"/>
      <c r="F190" s="771"/>
      <c r="G190" s="571"/>
      <c r="H190" s="764"/>
      <c r="I190" s="764"/>
    </row>
    <row r="191" spans="1:9" ht="23.25">
      <c r="A191" s="211" t="s">
        <v>233</v>
      </c>
      <c r="B191" s="313"/>
      <c r="C191" s="313"/>
      <c r="D191" s="313"/>
      <c r="E191" s="313"/>
      <c r="F191" s="638"/>
      <c r="G191" s="314"/>
      <c r="H191" s="638"/>
      <c r="I191" s="638"/>
    </row>
    <row r="192" spans="1:9" ht="56.25">
      <c r="A192" s="288" t="s">
        <v>161</v>
      </c>
      <c r="B192" s="110" t="s">
        <v>164</v>
      </c>
      <c r="C192" s="640" t="s">
        <v>107</v>
      </c>
      <c r="D192" s="640" t="s">
        <v>163</v>
      </c>
      <c r="E192" s="640" t="s">
        <v>165</v>
      </c>
      <c r="F192" s="640" t="s">
        <v>104</v>
      </c>
      <c r="G192" s="639" t="s">
        <v>111</v>
      </c>
      <c r="H192" s="640" t="s">
        <v>223</v>
      </c>
      <c r="I192" s="640" t="s">
        <v>222</v>
      </c>
    </row>
    <row r="193" spans="1:9">
      <c r="A193" s="769">
        <v>1</v>
      </c>
      <c r="B193" s="783" t="s">
        <v>1519</v>
      </c>
      <c r="C193" s="770">
        <v>6</v>
      </c>
      <c r="D193" s="767" t="s">
        <v>1520</v>
      </c>
      <c r="E193" s="732"/>
      <c r="F193" s="784">
        <v>3.8</v>
      </c>
      <c r="G193" s="770">
        <v>45</v>
      </c>
      <c r="H193" s="765">
        <v>0</v>
      </c>
      <c r="I193" s="765">
        <v>1500</v>
      </c>
    </row>
    <row r="194" spans="1:9">
      <c r="A194" s="807">
        <v>2</v>
      </c>
      <c r="B194" s="808" t="s">
        <v>1521</v>
      </c>
      <c r="C194" s="809">
        <v>6</v>
      </c>
      <c r="D194" s="810" t="s">
        <v>1522</v>
      </c>
      <c r="E194" s="811"/>
      <c r="F194" s="812">
        <v>5</v>
      </c>
      <c r="G194" s="813">
        <v>14</v>
      </c>
      <c r="H194" s="814">
        <v>0</v>
      </c>
      <c r="I194" s="815">
        <v>10000</v>
      </c>
    </row>
    <row r="195" spans="1:9">
      <c r="A195" s="816"/>
      <c r="B195" s="817" t="s">
        <v>1523</v>
      </c>
      <c r="C195" s="818"/>
      <c r="D195" s="818"/>
      <c r="E195" s="819"/>
      <c r="F195" s="820"/>
      <c r="G195" s="821"/>
      <c r="H195" s="822"/>
      <c r="I195" s="823"/>
    </row>
    <row r="196" spans="1:9">
      <c r="A196" s="786">
        <v>3</v>
      </c>
      <c r="B196" s="789" t="s">
        <v>1524</v>
      </c>
      <c r="C196" s="787">
        <v>6</v>
      </c>
      <c r="D196" s="790" t="s">
        <v>1525</v>
      </c>
      <c r="E196" s="791"/>
      <c r="F196" s="792">
        <v>4.3899999999999997</v>
      </c>
      <c r="G196" s="793">
        <v>22</v>
      </c>
      <c r="H196" s="788">
        <v>0</v>
      </c>
      <c r="I196" s="788">
        <v>8000</v>
      </c>
    </row>
    <row r="197" spans="1:9">
      <c r="A197" s="794">
        <v>4</v>
      </c>
      <c r="B197" s="789" t="s">
        <v>1526</v>
      </c>
      <c r="C197" s="787">
        <v>6</v>
      </c>
      <c r="D197" s="790" t="s">
        <v>1527</v>
      </c>
      <c r="E197" s="795">
        <v>130</v>
      </c>
      <c r="F197" s="795">
        <v>4.2</v>
      </c>
      <c r="G197" s="793">
        <v>100</v>
      </c>
      <c r="H197" s="788">
        <v>0</v>
      </c>
      <c r="I197" s="796">
        <v>22500</v>
      </c>
    </row>
    <row r="198" spans="1:9">
      <c r="A198" s="794">
        <v>5</v>
      </c>
      <c r="B198" s="789" t="s">
        <v>1528</v>
      </c>
      <c r="C198" s="787">
        <v>3</v>
      </c>
      <c r="D198" s="787" t="s">
        <v>1529</v>
      </c>
      <c r="E198" s="795">
        <v>9</v>
      </c>
      <c r="F198" s="795">
        <v>4.5</v>
      </c>
      <c r="G198" s="793">
        <v>9</v>
      </c>
      <c r="H198" s="796">
        <v>4500</v>
      </c>
      <c r="I198" s="796">
        <v>4904</v>
      </c>
    </row>
    <row r="199" spans="1:9">
      <c r="A199" s="794">
        <v>6</v>
      </c>
      <c r="B199" s="789" t="s">
        <v>1530</v>
      </c>
      <c r="C199" s="58">
        <v>6</v>
      </c>
      <c r="D199" s="797" t="s">
        <v>1531</v>
      </c>
      <c r="E199" s="793"/>
      <c r="F199" s="793">
        <v>4.38</v>
      </c>
      <c r="G199" s="793">
        <v>20</v>
      </c>
      <c r="H199" s="788">
        <v>0</v>
      </c>
      <c r="I199" s="798">
        <v>15000</v>
      </c>
    </row>
    <row r="200" spans="1:9">
      <c r="A200" s="794">
        <v>7</v>
      </c>
      <c r="B200" s="789" t="s">
        <v>1532</v>
      </c>
      <c r="C200" s="58">
        <v>6</v>
      </c>
      <c r="D200" s="797">
        <v>238445</v>
      </c>
      <c r="E200" s="59"/>
      <c r="F200" s="793">
        <v>3.8</v>
      </c>
      <c r="G200" s="793">
        <v>45</v>
      </c>
      <c r="H200" s="788">
        <v>0</v>
      </c>
      <c r="I200" s="798">
        <v>20000</v>
      </c>
    </row>
    <row r="201" spans="1:9">
      <c r="A201" s="794">
        <v>8</v>
      </c>
      <c r="B201" s="799" t="s">
        <v>1533</v>
      </c>
      <c r="C201" s="58">
        <v>6</v>
      </c>
      <c r="D201" s="800" t="s">
        <v>1534</v>
      </c>
      <c r="E201" s="793"/>
      <c r="F201" s="801">
        <v>4.76</v>
      </c>
      <c r="G201" s="793">
        <v>25</v>
      </c>
      <c r="H201" s="788">
        <v>0</v>
      </c>
      <c r="I201" s="802">
        <v>16000</v>
      </c>
    </row>
    <row r="202" spans="1:9">
      <c r="A202" s="794">
        <v>9</v>
      </c>
      <c r="B202" s="799" t="s">
        <v>1535</v>
      </c>
      <c r="C202" s="58">
        <v>6</v>
      </c>
      <c r="D202" s="800">
        <v>238475</v>
      </c>
      <c r="E202" s="793"/>
      <c r="F202" s="803">
        <v>3.92</v>
      </c>
      <c r="G202" s="793">
        <v>15</v>
      </c>
      <c r="H202" s="788">
        <v>0</v>
      </c>
      <c r="I202" s="802">
        <v>1200</v>
      </c>
    </row>
    <row r="203" spans="1:9">
      <c r="A203" s="794">
        <v>10</v>
      </c>
      <c r="B203" s="804" t="s">
        <v>1536</v>
      </c>
      <c r="C203" s="58">
        <v>6</v>
      </c>
      <c r="D203" s="797">
        <v>238475</v>
      </c>
      <c r="E203" s="805"/>
      <c r="F203" s="803">
        <v>3.92</v>
      </c>
      <c r="G203" s="805">
        <v>300</v>
      </c>
      <c r="H203" s="788">
        <v>0</v>
      </c>
      <c r="I203" s="806">
        <v>28700</v>
      </c>
    </row>
    <row r="204" spans="1:9">
      <c r="A204" s="785">
        <v>11</v>
      </c>
      <c r="B204" s="548" t="s">
        <v>1539</v>
      </c>
      <c r="C204" s="547">
        <v>6</v>
      </c>
      <c r="D204" s="547" t="s">
        <v>1537</v>
      </c>
      <c r="E204" s="550">
        <v>150</v>
      </c>
      <c r="F204" s="497">
        <v>4.5</v>
      </c>
      <c r="G204" s="550">
        <v>100</v>
      </c>
      <c r="H204" s="766">
        <v>0</v>
      </c>
      <c r="I204" s="551">
        <v>3000</v>
      </c>
    </row>
    <row r="205" spans="1:9">
      <c r="A205" s="773"/>
      <c r="B205" s="768" t="s">
        <v>1538</v>
      </c>
      <c r="C205" s="774"/>
      <c r="D205" s="775"/>
      <c r="E205" s="774"/>
      <c r="F205" s="774"/>
      <c r="G205" s="774"/>
      <c r="H205" s="774"/>
      <c r="I205" s="776"/>
    </row>
    <row r="206" spans="1:9" ht="26.25">
      <c r="A206" s="780"/>
      <c r="B206" s="779"/>
      <c r="C206" s="780"/>
      <c r="D206" s="780"/>
      <c r="E206" s="780"/>
      <c r="F206" s="781">
        <f>SUMPRODUCT(F193:F205,G193:G205)/SUM(G193:G205)</f>
        <v>4.1157985611510783</v>
      </c>
      <c r="G206" s="777"/>
      <c r="H206" s="778">
        <f>SUM(H193:H205)</f>
        <v>4500</v>
      </c>
      <c r="I206" s="576">
        <f>SUM(I193:I205)</f>
        <v>130804</v>
      </c>
    </row>
    <row r="207" spans="1:9">
      <c r="A207" s="681"/>
      <c r="B207" s="682"/>
      <c r="C207" s="683"/>
      <c r="D207" s="684"/>
      <c r="E207" s="685"/>
      <c r="F207" s="686"/>
      <c r="G207" s="685"/>
      <c r="H207" s="685"/>
      <c r="I207" s="687"/>
    </row>
    <row r="208" spans="1:9" ht="23.25">
      <c r="A208" s="211" t="s">
        <v>253</v>
      </c>
      <c r="B208" s="313"/>
      <c r="C208" s="313"/>
      <c r="D208" s="313"/>
      <c r="E208" s="313"/>
      <c r="F208" s="619"/>
      <c r="G208" s="314"/>
      <c r="H208" s="619"/>
      <c r="I208" s="619"/>
    </row>
    <row r="209" spans="1:9" ht="56.25">
      <c r="A209" s="623" t="s">
        <v>161</v>
      </c>
      <c r="B209" s="110" t="s">
        <v>164</v>
      </c>
      <c r="C209" s="623" t="s">
        <v>107</v>
      </c>
      <c r="D209" s="623" t="s">
        <v>163</v>
      </c>
      <c r="E209" s="623" t="s">
        <v>165</v>
      </c>
      <c r="F209" s="623" t="s">
        <v>104</v>
      </c>
      <c r="G209" s="288" t="s">
        <v>111</v>
      </c>
      <c r="H209" s="623" t="s">
        <v>223</v>
      </c>
      <c r="I209" s="289" t="s">
        <v>222</v>
      </c>
    </row>
    <row r="210" spans="1:9">
      <c r="A210" s="125">
        <v>1</v>
      </c>
      <c r="B210" s="124" t="s">
        <v>1397</v>
      </c>
      <c r="C210" s="125" t="s">
        <v>1398</v>
      </c>
      <c r="D210" s="125" t="s">
        <v>1399</v>
      </c>
      <c r="E210" s="126">
        <v>3</v>
      </c>
      <c r="F210" s="127">
        <v>5</v>
      </c>
      <c r="G210" s="126">
        <v>1</v>
      </c>
      <c r="H210" s="128">
        <v>0</v>
      </c>
      <c r="I210" s="128">
        <v>6000</v>
      </c>
    </row>
    <row r="211" spans="1:9">
      <c r="A211" s="58">
        <v>2</v>
      </c>
      <c r="B211" s="57" t="s">
        <v>1400</v>
      </c>
      <c r="C211" s="58">
        <v>4</v>
      </c>
      <c r="D211" s="690" t="s">
        <v>661</v>
      </c>
      <c r="E211" s="59">
        <v>17</v>
      </c>
      <c r="F211" s="60">
        <v>4.3</v>
      </c>
      <c r="G211" s="59">
        <v>17</v>
      </c>
      <c r="H211" s="61">
        <v>0</v>
      </c>
      <c r="I211" s="61">
        <v>12600</v>
      </c>
    </row>
    <row r="212" spans="1:9">
      <c r="A212" s="58">
        <v>3</v>
      </c>
      <c r="B212" s="57" t="s">
        <v>1401</v>
      </c>
      <c r="C212" s="58">
        <v>4</v>
      </c>
      <c r="D212" s="58" t="s">
        <v>663</v>
      </c>
      <c r="E212" s="59">
        <v>15</v>
      </c>
      <c r="F212" s="60">
        <v>4.3</v>
      </c>
      <c r="G212" s="59">
        <v>15</v>
      </c>
      <c r="H212" s="61">
        <v>0</v>
      </c>
      <c r="I212" s="61">
        <v>12600</v>
      </c>
    </row>
    <row r="213" spans="1:9">
      <c r="A213" s="691">
        <v>4</v>
      </c>
      <c r="B213" s="692" t="s">
        <v>1402</v>
      </c>
      <c r="C213" s="691">
        <v>4</v>
      </c>
      <c r="D213" s="691" t="s">
        <v>1403</v>
      </c>
      <c r="E213" s="693">
        <v>28</v>
      </c>
      <c r="F213" s="694">
        <v>4.3</v>
      </c>
      <c r="G213" s="693">
        <v>22</v>
      </c>
      <c r="H213" s="695">
        <v>0</v>
      </c>
      <c r="I213" s="695">
        <v>12600</v>
      </c>
    </row>
    <row r="214" spans="1:9" ht="34.5">
      <c r="A214" s="739">
        <v>5</v>
      </c>
      <c r="B214" s="696" t="s">
        <v>1404</v>
      </c>
      <c r="C214" s="58">
        <v>4</v>
      </c>
      <c r="D214" s="690" t="s">
        <v>1405</v>
      </c>
      <c r="E214" s="59">
        <v>25</v>
      </c>
      <c r="F214" s="60">
        <v>4.5999999999999996</v>
      </c>
      <c r="G214" s="59">
        <v>18</v>
      </c>
      <c r="H214" s="61">
        <v>0</v>
      </c>
      <c r="I214" s="61">
        <v>17500</v>
      </c>
    </row>
    <row r="215" spans="1:9">
      <c r="A215" s="63"/>
      <c r="B215" s="63"/>
      <c r="C215" s="64"/>
      <c r="D215" s="63"/>
      <c r="E215" s="65"/>
      <c r="F215" s="66"/>
      <c r="G215" s="65"/>
      <c r="H215" s="67"/>
      <c r="I215" s="67"/>
    </row>
    <row r="216" spans="1:9" ht="23.25">
      <c r="A216" s="568"/>
      <c r="B216" s="568"/>
      <c r="C216" s="568"/>
      <c r="D216" s="568"/>
      <c r="E216" s="569"/>
      <c r="F216" s="570">
        <f>SUMPRODUCT(F210:F215,G210:G215)/SUM(G210:G215)</f>
        <v>4.3835616438356162</v>
      </c>
      <c r="G216" s="571"/>
      <c r="H216" s="576">
        <f>SUM(H210:H215)</f>
        <v>0</v>
      </c>
      <c r="I216" s="576">
        <f>SUM(I210:I215)</f>
        <v>61300</v>
      </c>
    </row>
    <row r="217" spans="1:9">
      <c r="A217" s="681"/>
      <c r="B217" s="682"/>
      <c r="C217" s="683"/>
      <c r="D217" s="684"/>
      <c r="E217" s="685"/>
      <c r="F217" s="686"/>
      <c r="G217" s="685"/>
      <c r="H217" s="685"/>
      <c r="I217" s="687"/>
    </row>
    <row r="218" spans="1:9" ht="23.25">
      <c r="A218" s="304" t="s">
        <v>252</v>
      </c>
      <c r="B218" s="305"/>
      <c r="C218" s="305"/>
      <c r="D218" s="304"/>
      <c r="E218" s="304"/>
      <c r="F218" s="304"/>
      <c r="G218" s="304"/>
      <c r="H218" s="304"/>
      <c r="I218" s="304"/>
    </row>
    <row r="219" spans="1:9" ht="56.25">
      <c r="A219" s="625" t="s">
        <v>161</v>
      </c>
      <c r="B219" s="624" t="s">
        <v>164</v>
      </c>
      <c r="C219" s="625" t="s">
        <v>107</v>
      </c>
      <c r="D219" s="625" t="s">
        <v>163</v>
      </c>
      <c r="E219" s="625" t="s">
        <v>165</v>
      </c>
      <c r="F219" s="625" t="s">
        <v>104</v>
      </c>
      <c r="G219" s="81" t="s">
        <v>111</v>
      </c>
      <c r="H219" s="625" t="s">
        <v>223</v>
      </c>
      <c r="I219" s="625" t="s">
        <v>222</v>
      </c>
    </row>
    <row r="220" spans="1:9">
      <c r="A220" s="490">
        <v>1</v>
      </c>
      <c r="B220" s="698" t="s">
        <v>1386</v>
      </c>
      <c r="C220" s="490">
        <v>4</v>
      </c>
      <c r="D220" s="699">
        <v>19382</v>
      </c>
      <c r="E220" s="700">
        <v>22</v>
      </c>
      <c r="F220" s="492">
        <v>4.51</v>
      </c>
      <c r="G220" s="700">
        <v>20</v>
      </c>
      <c r="H220" s="701"/>
      <c r="I220" s="702">
        <v>3980</v>
      </c>
    </row>
    <row r="221" spans="1:9">
      <c r="A221" s="58">
        <v>2</v>
      </c>
      <c r="B221" s="57" t="s">
        <v>1387</v>
      </c>
      <c r="C221" s="58">
        <v>4</v>
      </c>
      <c r="D221" s="706" t="s">
        <v>1388</v>
      </c>
      <c r="E221" s="59">
        <v>38</v>
      </c>
      <c r="F221" s="60">
        <v>4.28</v>
      </c>
      <c r="G221" s="59">
        <v>38</v>
      </c>
      <c r="H221" s="61"/>
      <c r="I221" s="61">
        <v>7500</v>
      </c>
    </row>
    <row r="222" spans="1:9">
      <c r="A222" s="58">
        <v>3</v>
      </c>
      <c r="B222" s="57" t="s">
        <v>1389</v>
      </c>
      <c r="C222" s="58">
        <v>4</v>
      </c>
      <c r="D222" s="707">
        <v>238374</v>
      </c>
      <c r="E222" s="59">
        <v>22</v>
      </c>
      <c r="F222" s="60">
        <v>4.13</v>
      </c>
      <c r="G222" s="59">
        <v>22</v>
      </c>
      <c r="H222" s="59"/>
      <c r="I222" s="61">
        <v>3993</v>
      </c>
    </row>
    <row r="223" spans="1:9">
      <c r="A223" s="58">
        <v>4</v>
      </c>
      <c r="B223" s="57" t="s">
        <v>1390</v>
      </c>
      <c r="C223" s="58">
        <v>3</v>
      </c>
      <c r="D223" s="708">
        <v>238639</v>
      </c>
      <c r="E223" s="59">
        <v>15</v>
      </c>
      <c r="F223" s="60">
        <v>4.21</v>
      </c>
      <c r="G223" s="59">
        <v>15</v>
      </c>
      <c r="H223" s="61">
        <v>2500</v>
      </c>
      <c r="I223" s="61">
        <v>13314</v>
      </c>
    </row>
    <row r="224" spans="1:9">
      <c r="A224" s="58">
        <v>5</v>
      </c>
      <c r="B224" s="57" t="s">
        <v>1391</v>
      </c>
      <c r="C224" s="58">
        <v>4</v>
      </c>
      <c r="D224" s="708">
        <v>238675</v>
      </c>
      <c r="E224" s="59">
        <v>15</v>
      </c>
      <c r="F224" s="60">
        <v>4.09</v>
      </c>
      <c r="G224" s="59">
        <v>15</v>
      </c>
      <c r="H224" s="61"/>
      <c r="I224" s="61">
        <v>33797</v>
      </c>
    </row>
    <row r="225" spans="1:10" ht="34.5">
      <c r="A225" s="58">
        <v>6</v>
      </c>
      <c r="B225" s="696" t="s">
        <v>1392</v>
      </c>
      <c r="C225" s="709">
        <v>4</v>
      </c>
      <c r="D225" s="710" t="s">
        <v>1393</v>
      </c>
      <c r="E225" s="59">
        <v>30</v>
      </c>
      <c r="F225" s="60">
        <v>4.07</v>
      </c>
      <c r="G225" s="59">
        <v>30</v>
      </c>
      <c r="H225" s="61"/>
      <c r="I225" s="61">
        <v>27000</v>
      </c>
    </row>
    <row r="226" spans="1:10" ht="37.5">
      <c r="A226" s="58">
        <v>7</v>
      </c>
      <c r="B226" s="57" t="s">
        <v>1394</v>
      </c>
      <c r="C226" s="58">
        <v>2.1</v>
      </c>
      <c r="D226" s="708">
        <v>238590</v>
      </c>
      <c r="E226" s="59">
        <v>72</v>
      </c>
      <c r="F226" s="60">
        <v>3.98</v>
      </c>
      <c r="G226" s="59">
        <v>72</v>
      </c>
      <c r="H226" s="61"/>
      <c r="I226" s="61">
        <v>30320</v>
      </c>
    </row>
    <row r="227" spans="1:10" ht="34.5">
      <c r="A227" s="58">
        <v>8</v>
      </c>
      <c r="B227" s="696" t="s">
        <v>1395</v>
      </c>
      <c r="C227" s="709">
        <v>2.1</v>
      </c>
      <c r="D227" s="708">
        <v>238559</v>
      </c>
      <c r="E227" s="59">
        <v>54</v>
      </c>
      <c r="F227" s="60">
        <v>3.9</v>
      </c>
      <c r="G227" s="59">
        <v>42</v>
      </c>
      <c r="H227" s="61"/>
      <c r="I227" s="61">
        <v>37165</v>
      </c>
    </row>
    <row r="228" spans="1:10">
      <c r="A228" s="420">
        <v>9</v>
      </c>
      <c r="B228" s="703" t="s">
        <v>1396</v>
      </c>
      <c r="C228" s="704">
        <v>2.1</v>
      </c>
      <c r="D228" s="705">
        <v>238651</v>
      </c>
      <c r="E228" s="422">
        <v>90</v>
      </c>
      <c r="F228" s="423">
        <v>4.05</v>
      </c>
      <c r="G228" s="422">
        <v>72</v>
      </c>
      <c r="H228" s="424"/>
      <c r="I228" s="424">
        <v>37165</v>
      </c>
    </row>
    <row r="229" spans="1:10" ht="23.25">
      <c r="A229" s="568"/>
      <c r="B229" s="568"/>
      <c r="C229" s="568"/>
      <c r="D229" s="568"/>
      <c r="E229" s="571"/>
      <c r="F229" s="570">
        <f>SUMPRODUCT(F220:F228,G220:G228)/SUM(G220:G228)</f>
        <v>4.0866871165644163</v>
      </c>
      <c r="G229" s="571"/>
      <c r="H229" s="572">
        <f>SUM(H223:H228)</f>
        <v>2500</v>
      </c>
      <c r="I229" s="572">
        <f>SUM(I223:I228)</f>
        <v>178761</v>
      </c>
      <c r="J229" s="56"/>
    </row>
    <row r="230" spans="1:10">
      <c r="A230" s="68"/>
      <c r="B230" s="68"/>
      <c r="C230" s="68"/>
      <c r="D230" s="68"/>
      <c r="E230" s="70"/>
      <c r="F230" s="122"/>
      <c r="G230" s="70"/>
      <c r="H230" s="120"/>
      <c r="I230" s="120"/>
      <c r="J230" s="62"/>
    </row>
    <row r="231" spans="1:10" ht="23.25">
      <c r="A231" s="619" t="s">
        <v>73</v>
      </c>
      <c r="B231" s="313"/>
      <c r="C231" s="313"/>
      <c r="D231" s="313"/>
      <c r="E231" s="313"/>
      <c r="F231" s="619"/>
      <c r="G231" s="314"/>
      <c r="H231" s="619"/>
      <c r="I231" s="619"/>
      <c r="J231" s="62"/>
    </row>
    <row r="232" spans="1:10" ht="56.25">
      <c r="A232" s="623" t="s">
        <v>161</v>
      </c>
      <c r="B232" s="110" t="s">
        <v>164</v>
      </c>
      <c r="C232" s="623" t="s">
        <v>107</v>
      </c>
      <c r="D232" s="623" t="s">
        <v>163</v>
      </c>
      <c r="E232" s="623" t="s">
        <v>165</v>
      </c>
      <c r="F232" s="623" t="s">
        <v>104</v>
      </c>
      <c r="G232" s="288" t="s">
        <v>111</v>
      </c>
      <c r="H232" s="623" t="s">
        <v>223</v>
      </c>
      <c r="I232" s="289" t="s">
        <v>222</v>
      </c>
      <c r="J232" s="62"/>
    </row>
    <row r="233" spans="1:10">
      <c r="A233" s="125">
        <v>1</v>
      </c>
      <c r="B233" s="124" t="s">
        <v>2148</v>
      </c>
      <c r="C233" s="125">
        <v>4</v>
      </c>
      <c r="D233" s="995">
        <v>238320</v>
      </c>
      <c r="E233" s="126">
        <v>73</v>
      </c>
      <c r="F233" s="127">
        <v>4.1500000000000004</v>
      </c>
      <c r="G233" s="126">
        <v>62</v>
      </c>
      <c r="H233" s="996"/>
      <c r="I233" s="996">
        <v>9500</v>
      </c>
      <c r="J233" s="62"/>
    </row>
    <row r="234" spans="1:10">
      <c r="A234" s="58">
        <v>2</v>
      </c>
      <c r="B234" s="57" t="s">
        <v>2149</v>
      </c>
      <c r="C234" s="58">
        <v>4</v>
      </c>
      <c r="D234" s="997">
        <v>238366</v>
      </c>
      <c r="E234" s="59">
        <v>20</v>
      </c>
      <c r="F234" s="60">
        <v>4.3899999999999997</v>
      </c>
      <c r="G234" s="59">
        <v>18</v>
      </c>
      <c r="H234" s="998"/>
      <c r="I234" s="998">
        <v>2710</v>
      </c>
      <c r="J234" s="62"/>
    </row>
    <row r="235" spans="1:10" ht="37.5">
      <c r="A235" s="58">
        <v>3</v>
      </c>
      <c r="B235" s="57" t="s">
        <v>2150</v>
      </c>
      <c r="C235" s="58">
        <v>4</v>
      </c>
      <c r="D235" s="997">
        <v>238418</v>
      </c>
      <c r="E235" s="999">
        <v>113</v>
      </c>
      <c r="F235" s="60">
        <v>4</v>
      </c>
      <c r="G235" s="59">
        <v>96</v>
      </c>
      <c r="H235" s="998"/>
      <c r="I235" s="998">
        <v>8310</v>
      </c>
      <c r="J235" s="62"/>
    </row>
    <row r="236" spans="1:10">
      <c r="A236" s="58">
        <v>4</v>
      </c>
      <c r="B236" s="57" t="s">
        <v>1946</v>
      </c>
      <c r="C236" s="58">
        <v>3</v>
      </c>
      <c r="D236" s="997" t="s">
        <v>2110</v>
      </c>
      <c r="E236" s="999">
        <v>175</v>
      </c>
      <c r="F236" s="60">
        <v>4.34</v>
      </c>
      <c r="G236" s="59">
        <v>13</v>
      </c>
      <c r="H236" s="998"/>
      <c r="I236" s="998">
        <v>250000</v>
      </c>
      <c r="J236" s="680"/>
    </row>
    <row r="237" spans="1:10" ht="37.5">
      <c r="A237" s="58">
        <v>5</v>
      </c>
      <c r="B237" s="57" t="s">
        <v>2151</v>
      </c>
      <c r="C237" s="58">
        <v>3</v>
      </c>
      <c r="D237" s="997">
        <v>238442</v>
      </c>
      <c r="E237" s="999">
        <v>165</v>
      </c>
      <c r="F237" s="60">
        <v>3.99</v>
      </c>
      <c r="G237" s="59">
        <v>87</v>
      </c>
      <c r="H237" s="998"/>
      <c r="I237" s="998">
        <v>36200</v>
      </c>
      <c r="J237" s="680"/>
    </row>
    <row r="238" spans="1:10">
      <c r="A238" s="58">
        <v>6</v>
      </c>
      <c r="B238" s="57" t="s">
        <v>2152</v>
      </c>
      <c r="C238" s="58">
        <v>4</v>
      </c>
      <c r="D238" s="997">
        <v>238470</v>
      </c>
      <c r="E238" s="59">
        <v>56</v>
      </c>
      <c r="F238" s="60">
        <v>4.3</v>
      </c>
      <c r="G238" s="59">
        <v>22</v>
      </c>
      <c r="H238" s="998"/>
      <c r="I238" s="998">
        <v>3050</v>
      </c>
      <c r="J238" s="680"/>
    </row>
    <row r="239" spans="1:10" ht="56.25">
      <c r="A239" s="58">
        <v>7</v>
      </c>
      <c r="B239" s="57" t="s">
        <v>2153</v>
      </c>
      <c r="C239" s="58">
        <v>4</v>
      </c>
      <c r="D239" s="997">
        <v>238547</v>
      </c>
      <c r="E239" s="999">
        <v>49</v>
      </c>
      <c r="F239" s="60">
        <v>3.31</v>
      </c>
      <c r="G239" s="59">
        <v>42</v>
      </c>
      <c r="H239" s="998"/>
      <c r="I239" s="998">
        <v>5575</v>
      </c>
      <c r="J239" s="1003"/>
    </row>
    <row r="240" spans="1:10">
      <c r="A240" s="852">
        <v>8</v>
      </c>
      <c r="B240" s="851" t="s">
        <v>2162</v>
      </c>
      <c r="C240" s="852">
        <v>4</v>
      </c>
      <c r="D240" s="1000">
        <v>238582</v>
      </c>
      <c r="E240" s="1001">
        <v>112</v>
      </c>
      <c r="F240" s="853">
        <v>4.34</v>
      </c>
      <c r="G240" s="811">
        <v>103</v>
      </c>
      <c r="H240" s="1002"/>
      <c r="I240" s="1002">
        <v>7840</v>
      </c>
      <c r="J240" s="680"/>
    </row>
    <row r="241" spans="1:10">
      <c r="A241" s="852">
        <v>9</v>
      </c>
      <c r="B241" s="851" t="s">
        <v>2154</v>
      </c>
      <c r="C241" s="852">
        <v>4</v>
      </c>
      <c r="D241" s="1000">
        <v>238585</v>
      </c>
      <c r="E241" s="1001">
        <v>42</v>
      </c>
      <c r="F241" s="853">
        <v>3.96</v>
      </c>
      <c r="G241" s="811">
        <v>29</v>
      </c>
      <c r="H241" s="1002"/>
      <c r="I241" s="1002">
        <v>7225</v>
      </c>
      <c r="J241" s="680"/>
    </row>
    <row r="242" spans="1:10">
      <c r="A242" s="852">
        <v>10</v>
      </c>
      <c r="B242" s="851" t="s">
        <v>2155</v>
      </c>
      <c r="C242" s="852">
        <v>4</v>
      </c>
      <c r="D242" s="1000">
        <v>238587</v>
      </c>
      <c r="E242" s="1001">
        <v>136</v>
      </c>
      <c r="F242" s="853">
        <v>3.88</v>
      </c>
      <c r="G242" s="811">
        <v>92</v>
      </c>
      <c r="H242" s="1002"/>
      <c r="I242" s="1002">
        <v>10955</v>
      </c>
      <c r="J242" s="62"/>
    </row>
    <row r="243" spans="1:10" ht="37.5">
      <c r="A243" s="852">
        <v>11</v>
      </c>
      <c r="B243" s="851" t="s">
        <v>2156</v>
      </c>
      <c r="C243" s="852">
        <v>4</v>
      </c>
      <c r="D243" s="1000">
        <v>238594</v>
      </c>
      <c r="E243" s="811">
        <v>160</v>
      </c>
      <c r="F243" s="853">
        <v>4.05</v>
      </c>
      <c r="G243" s="811">
        <v>45</v>
      </c>
      <c r="H243" s="1002"/>
      <c r="I243" s="1002">
        <v>10080</v>
      </c>
      <c r="J243" s="680"/>
    </row>
    <row r="244" spans="1:10">
      <c r="A244" s="852">
        <v>12</v>
      </c>
      <c r="B244" s="851" t="s">
        <v>2157</v>
      </c>
      <c r="C244" s="852">
        <v>4</v>
      </c>
      <c r="D244" s="1000">
        <v>238603</v>
      </c>
      <c r="E244" s="1001">
        <v>31</v>
      </c>
      <c r="F244" s="853">
        <v>4.37</v>
      </c>
      <c r="G244" s="811">
        <v>13</v>
      </c>
      <c r="H244" s="1002"/>
      <c r="I244" s="1002">
        <v>21000</v>
      </c>
      <c r="J244" s="1010"/>
    </row>
    <row r="245" spans="1:10" s="184" customFormat="1" ht="22.5" customHeight="1">
      <c r="A245" s="852">
        <v>13</v>
      </c>
      <c r="B245" s="851" t="s">
        <v>2158</v>
      </c>
      <c r="C245" s="852">
        <v>4</v>
      </c>
      <c r="D245" s="1000">
        <v>238624</v>
      </c>
      <c r="E245" s="1001">
        <v>60</v>
      </c>
      <c r="F245" s="853">
        <v>4.05</v>
      </c>
      <c r="G245" s="811">
        <v>17</v>
      </c>
      <c r="H245" s="1002"/>
      <c r="I245" s="1002">
        <v>13300</v>
      </c>
      <c r="J245" s="1013"/>
    </row>
    <row r="246" spans="1:10">
      <c r="A246" s="58">
        <v>14</v>
      </c>
      <c r="B246" s="57" t="s">
        <v>2159</v>
      </c>
      <c r="C246" s="58">
        <v>4</v>
      </c>
      <c r="D246" s="997">
        <v>238642</v>
      </c>
      <c r="E246" s="999">
        <v>95</v>
      </c>
      <c r="F246" s="1004"/>
      <c r="G246" s="1005"/>
      <c r="H246" s="998"/>
      <c r="I246" s="998">
        <v>3800</v>
      </c>
    </row>
    <row r="247" spans="1:10" ht="37.5">
      <c r="A247" s="852">
        <v>15</v>
      </c>
      <c r="B247" s="851" t="s">
        <v>2160</v>
      </c>
      <c r="C247" s="852">
        <v>4</v>
      </c>
      <c r="D247" s="1000">
        <v>238652</v>
      </c>
      <c r="E247" s="811">
        <v>150</v>
      </c>
      <c r="F247" s="853">
        <v>4.38</v>
      </c>
      <c r="G247" s="811">
        <v>53</v>
      </c>
      <c r="H247" s="1002"/>
      <c r="I247" s="1002">
        <v>34250</v>
      </c>
    </row>
    <row r="248" spans="1:10">
      <c r="A248" s="1011">
        <v>16</v>
      </c>
      <c r="B248" s="1007" t="s">
        <v>2161</v>
      </c>
      <c r="C248" s="1006">
        <v>4</v>
      </c>
      <c r="D248" s="1008">
        <v>238656</v>
      </c>
      <c r="E248" s="1006">
        <v>57</v>
      </c>
      <c r="F248" s="1006">
        <v>4.43</v>
      </c>
      <c r="G248" s="1006">
        <v>38</v>
      </c>
      <c r="H248" s="1007"/>
      <c r="I248" s="1009">
        <v>13600</v>
      </c>
    </row>
    <row r="249" spans="1:10" ht="23.25">
      <c r="A249" s="568"/>
      <c r="B249" s="568"/>
      <c r="C249" s="568"/>
      <c r="D249" s="568"/>
      <c r="E249" s="569"/>
      <c r="F249" s="570">
        <f>SUMPRODUCT(F233:F248,G233:G248)/SUM(G233:G248)</f>
        <v>4.0886301369863007</v>
      </c>
      <c r="G249" s="571"/>
      <c r="H249" s="572">
        <f>SUM(H233:H247)</f>
        <v>0</v>
      </c>
      <c r="I249" s="572">
        <f>SUM(I233:I248)</f>
        <v>437395</v>
      </c>
    </row>
    <row r="250" spans="1:10">
      <c r="A250" s="1012"/>
      <c r="B250" s="348"/>
      <c r="C250" s="151"/>
      <c r="D250" s="151"/>
      <c r="E250" s="151"/>
      <c r="F250" s="151"/>
      <c r="G250" s="688"/>
      <c r="H250" s="151"/>
      <c r="I250" s="689"/>
    </row>
    <row r="251" spans="1:10" ht="23.25">
      <c r="A251" s="619" t="s">
        <v>246</v>
      </c>
      <c r="B251" s="313"/>
      <c r="C251" s="313"/>
      <c r="D251" s="313"/>
      <c r="E251" s="313"/>
      <c r="F251" s="619"/>
      <c r="G251" s="314"/>
      <c r="H251" s="619"/>
      <c r="I251" s="619"/>
    </row>
    <row r="252" spans="1:10" ht="56.25">
      <c r="A252" s="936" t="s">
        <v>161</v>
      </c>
      <c r="B252" s="935" t="s">
        <v>164</v>
      </c>
      <c r="C252" s="936" t="s">
        <v>107</v>
      </c>
      <c r="D252" s="936" t="s">
        <v>163</v>
      </c>
      <c r="E252" s="936" t="s">
        <v>165</v>
      </c>
      <c r="F252" s="936" t="s">
        <v>104</v>
      </c>
      <c r="G252" s="1026" t="s">
        <v>111</v>
      </c>
      <c r="H252" s="936" t="s">
        <v>223</v>
      </c>
      <c r="I252" s="1027" t="s">
        <v>222</v>
      </c>
    </row>
    <row r="253" spans="1:10" ht="34.5">
      <c r="A253" s="1023">
        <v>1</v>
      </c>
      <c r="B253" s="1024" t="s">
        <v>2163</v>
      </c>
      <c r="C253" s="821">
        <v>3</v>
      </c>
      <c r="D253" s="1024" t="s">
        <v>2174</v>
      </c>
      <c r="E253" s="821">
        <v>9</v>
      </c>
      <c r="F253" s="1028">
        <v>4.5999999999999996</v>
      </c>
      <c r="G253" s="1029">
        <v>9</v>
      </c>
      <c r="H253" s="1030"/>
      <c r="I253" s="1025">
        <v>321426.8</v>
      </c>
    </row>
    <row r="254" spans="1:10">
      <c r="A254" s="787">
        <v>2</v>
      </c>
      <c r="B254" s="541" t="s">
        <v>2164</v>
      </c>
      <c r="C254" s="1018">
        <v>3</v>
      </c>
      <c r="D254" s="541" t="s">
        <v>2175</v>
      </c>
      <c r="E254" s="1018">
        <v>10</v>
      </c>
      <c r="F254" s="1031">
        <v>4.17</v>
      </c>
      <c r="G254" s="793">
        <v>10</v>
      </c>
      <c r="H254" s="1032"/>
      <c r="I254" s="1015">
        <v>228172.65</v>
      </c>
    </row>
    <row r="255" spans="1:10">
      <c r="A255" s="787">
        <v>3</v>
      </c>
      <c r="B255" s="541" t="s">
        <v>2165</v>
      </c>
      <c r="C255" s="1018">
        <v>3</v>
      </c>
      <c r="D255" s="541" t="s">
        <v>2176</v>
      </c>
      <c r="E255" s="1018">
        <v>2</v>
      </c>
      <c r="F255" s="1031">
        <v>5</v>
      </c>
      <c r="G255" s="793">
        <v>2</v>
      </c>
      <c r="H255" s="1032"/>
      <c r="I255" s="1015">
        <v>170422.06</v>
      </c>
    </row>
    <row r="256" spans="1:10">
      <c r="A256" s="787">
        <v>4</v>
      </c>
      <c r="B256" s="541" t="s">
        <v>2166</v>
      </c>
      <c r="C256" s="1018">
        <v>3</v>
      </c>
      <c r="D256" s="541" t="s">
        <v>2177</v>
      </c>
      <c r="E256" s="1018">
        <v>13</v>
      </c>
      <c r="F256" s="1031">
        <v>4.5999999999999996</v>
      </c>
      <c r="G256" s="793">
        <v>13</v>
      </c>
      <c r="H256" s="1032"/>
      <c r="I256" s="1015">
        <v>415808.25</v>
      </c>
    </row>
    <row r="257" spans="1:9" ht="34.5">
      <c r="A257" s="787">
        <v>5</v>
      </c>
      <c r="B257" s="541" t="s">
        <v>2167</v>
      </c>
      <c r="C257" s="1018">
        <v>3</v>
      </c>
      <c r="D257" s="1014" t="s">
        <v>2178</v>
      </c>
      <c r="E257" s="1018">
        <v>7</v>
      </c>
      <c r="F257" s="1031">
        <v>4.43</v>
      </c>
      <c r="G257" s="793">
        <v>7</v>
      </c>
      <c r="H257" s="1032"/>
      <c r="I257" s="1017">
        <v>123885.64</v>
      </c>
    </row>
    <row r="258" spans="1:9">
      <c r="A258" s="787">
        <v>6</v>
      </c>
      <c r="B258" s="541" t="s">
        <v>2168</v>
      </c>
      <c r="C258" s="1018">
        <v>3</v>
      </c>
      <c r="D258" s="1014" t="s">
        <v>2179</v>
      </c>
      <c r="E258" s="1018">
        <v>11</v>
      </c>
      <c r="F258" s="1031">
        <v>4.3600000000000003</v>
      </c>
      <c r="G258" s="793">
        <v>11</v>
      </c>
      <c r="H258" s="1032"/>
      <c r="I258" s="1016">
        <v>385135.32</v>
      </c>
    </row>
    <row r="259" spans="1:9">
      <c r="A259" s="787">
        <v>7</v>
      </c>
      <c r="B259" s="541" t="s">
        <v>2169</v>
      </c>
      <c r="C259" s="1018">
        <v>3</v>
      </c>
      <c r="D259" s="1014" t="s">
        <v>2180</v>
      </c>
      <c r="E259" s="1018">
        <v>19</v>
      </c>
      <c r="F259" s="1031">
        <v>4.08</v>
      </c>
      <c r="G259" s="793">
        <v>19</v>
      </c>
      <c r="H259" s="1032"/>
      <c r="I259" s="1016">
        <v>272160.24</v>
      </c>
    </row>
    <row r="260" spans="1:9" ht="24" customHeight="1">
      <c r="A260" s="787">
        <v>8</v>
      </c>
      <c r="B260" s="541" t="s">
        <v>2170</v>
      </c>
      <c r="C260" s="1018">
        <v>3</v>
      </c>
      <c r="D260" s="1014" t="s">
        <v>2181</v>
      </c>
      <c r="E260" s="1018">
        <v>13</v>
      </c>
      <c r="F260" s="1031">
        <v>4.0599999999999996</v>
      </c>
      <c r="G260" s="793">
        <v>13</v>
      </c>
      <c r="H260" s="1032"/>
      <c r="I260" s="1016">
        <v>341948.3</v>
      </c>
    </row>
    <row r="261" spans="1:9">
      <c r="A261" s="787">
        <v>9</v>
      </c>
      <c r="B261" s="541" t="s">
        <v>2171</v>
      </c>
      <c r="C261" s="1018">
        <v>3</v>
      </c>
      <c r="D261" s="1014" t="s">
        <v>2182</v>
      </c>
      <c r="E261" s="1018">
        <v>6</v>
      </c>
      <c r="F261" s="1031">
        <v>4.45</v>
      </c>
      <c r="G261" s="793">
        <v>6</v>
      </c>
      <c r="H261" s="1032"/>
      <c r="I261" s="1016">
        <v>242705.85</v>
      </c>
    </row>
    <row r="262" spans="1:9">
      <c r="A262" s="787">
        <v>10</v>
      </c>
      <c r="B262" s="541" t="s">
        <v>2172</v>
      </c>
      <c r="C262" s="1018">
        <v>3</v>
      </c>
      <c r="D262" s="1014" t="s">
        <v>2183</v>
      </c>
      <c r="E262" s="1018">
        <v>5</v>
      </c>
      <c r="F262" s="1031">
        <v>4.76</v>
      </c>
      <c r="G262" s="793">
        <v>5</v>
      </c>
      <c r="H262" s="1032"/>
      <c r="I262" s="1016">
        <v>126678.25</v>
      </c>
    </row>
    <row r="263" spans="1:9">
      <c r="A263" s="1019">
        <v>11</v>
      </c>
      <c r="B263" s="544" t="s">
        <v>2173</v>
      </c>
      <c r="C263" s="1020">
        <v>3</v>
      </c>
      <c r="D263" s="1021" t="s">
        <v>2184</v>
      </c>
      <c r="E263" s="1020">
        <v>15</v>
      </c>
      <c r="F263" s="1033">
        <v>4.37</v>
      </c>
      <c r="G263" s="1034">
        <v>15</v>
      </c>
      <c r="H263" s="1035"/>
      <c r="I263" s="1022">
        <v>515624.16</v>
      </c>
    </row>
    <row r="264" spans="1:9" ht="23.25">
      <c r="A264" s="151"/>
      <c r="B264" s="348"/>
      <c r="C264" s="151"/>
      <c r="D264" s="151"/>
      <c r="E264" s="151"/>
      <c r="F264" s="570">
        <f>SUMPRODUCT(F253:F263,G253:G263)/SUM(G253:G263)</f>
        <v>4.3474545454545455</v>
      </c>
      <c r="G264" s="688"/>
      <c r="H264" s="572">
        <f>SUM(H253:H263)</f>
        <v>0</v>
      </c>
      <c r="I264" s="1179">
        <f>SUM(I248:I263)</f>
        <v>3594962.52</v>
      </c>
    </row>
    <row r="265" spans="1:9">
      <c r="A265" s="68"/>
      <c r="B265" s="68"/>
      <c r="C265" s="68"/>
      <c r="D265" s="68"/>
      <c r="E265" s="69"/>
      <c r="F265" s="122"/>
      <c r="G265" s="70"/>
      <c r="H265" s="120"/>
      <c r="I265" s="120"/>
    </row>
    <row r="266" spans="1:9" ht="23.25">
      <c r="A266" s="264" t="s">
        <v>6</v>
      </c>
      <c r="B266" s="313"/>
      <c r="C266" s="313"/>
      <c r="D266" s="313"/>
      <c r="E266" s="313"/>
      <c r="F266" s="232"/>
      <c r="G266" s="314"/>
      <c r="H266" s="232"/>
      <c r="I266" s="232"/>
    </row>
    <row r="267" spans="1:9" ht="56.25">
      <c r="A267" s="54" t="s">
        <v>161</v>
      </c>
      <c r="B267" s="110" t="s">
        <v>164</v>
      </c>
      <c r="C267" s="54" t="s">
        <v>107</v>
      </c>
      <c r="D267" s="54" t="s">
        <v>163</v>
      </c>
      <c r="E267" s="54" t="s">
        <v>165</v>
      </c>
      <c r="F267" s="54" t="s">
        <v>104</v>
      </c>
      <c r="G267" s="288" t="s">
        <v>111</v>
      </c>
      <c r="H267" s="54" t="s">
        <v>223</v>
      </c>
      <c r="I267" s="289" t="s">
        <v>222</v>
      </c>
    </row>
    <row r="268" spans="1:9" ht="37.5">
      <c r="A268" s="1098">
        <v>1</v>
      </c>
      <c r="B268" s="1099" t="s">
        <v>2235</v>
      </c>
      <c r="C268" s="1098">
        <v>5</v>
      </c>
      <c r="D268" s="1100" t="s">
        <v>2236</v>
      </c>
      <c r="E268" s="1101">
        <v>31</v>
      </c>
      <c r="F268" s="1102">
        <v>4.72</v>
      </c>
      <c r="G268" s="1101">
        <v>29</v>
      </c>
      <c r="H268" s="1103">
        <v>89500</v>
      </c>
      <c r="I268" s="1104">
        <v>54740.5</v>
      </c>
    </row>
    <row r="269" spans="1:9" ht="56.25">
      <c r="A269" s="1105">
        <v>2</v>
      </c>
      <c r="B269" s="894" t="s">
        <v>2237</v>
      </c>
      <c r="C269" s="1105">
        <v>5</v>
      </c>
      <c r="D269" s="1106" t="s">
        <v>2238</v>
      </c>
      <c r="E269" s="1107">
        <v>15</v>
      </c>
      <c r="F269" s="1108">
        <v>4.9800000000000004</v>
      </c>
      <c r="G269" s="1107">
        <v>13</v>
      </c>
      <c r="H269" s="1109">
        <v>42000</v>
      </c>
      <c r="I269" s="1109">
        <v>18610.62</v>
      </c>
    </row>
    <row r="270" spans="1:9" ht="37.5">
      <c r="A270" s="1105">
        <v>3</v>
      </c>
      <c r="B270" s="1110" t="s">
        <v>2239</v>
      </c>
      <c r="C270" s="1105">
        <v>5</v>
      </c>
      <c r="D270" s="1106" t="s">
        <v>2240</v>
      </c>
      <c r="E270" s="1107">
        <v>20</v>
      </c>
      <c r="F270" s="1108">
        <v>4.54</v>
      </c>
      <c r="G270" s="1107">
        <v>19</v>
      </c>
      <c r="H270" s="1109">
        <v>830640</v>
      </c>
      <c r="I270" s="1109">
        <v>450304.75</v>
      </c>
    </row>
    <row r="271" spans="1:9" ht="37.5">
      <c r="A271" s="1105">
        <v>4</v>
      </c>
      <c r="B271" s="1111" t="s">
        <v>2241</v>
      </c>
      <c r="C271" s="1105">
        <v>5</v>
      </c>
      <c r="D271" s="895" t="s">
        <v>2242</v>
      </c>
      <c r="E271" s="1107">
        <v>15</v>
      </c>
      <c r="F271" s="1108">
        <v>4.6399999999999997</v>
      </c>
      <c r="G271" s="1107">
        <v>15</v>
      </c>
      <c r="H271" s="1112">
        <v>50000</v>
      </c>
      <c r="I271" s="1112">
        <v>16327.81</v>
      </c>
    </row>
    <row r="272" spans="1:9" ht="37.5">
      <c r="A272" s="1113">
        <v>5</v>
      </c>
      <c r="B272" s="1114" t="s">
        <v>2243</v>
      </c>
      <c r="C272" s="1113">
        <v>5</v>
      </c>
      <c r="D272" s="1115" t="s">
        <v>2244</v>
      </c>
      <c r="E272" s="1116">
        <v>30</v>
      </c>
      <c r="F272" s="1117">
        <v>4.1100000000000003</v>
      </c>
      <c r="G272" s="1116">
        <v>28</v>
      </c>
      <c r="H272" s="1118">
        <v>548500</v>
      </c>
      <c r="I272" s="1118">
        <v>246046.16</v>
      </c>
    </row>
    <row r="273" spans="1:9" ht="29.25" customHeight="1">
      <c r="A273" s="151"/>
      <c r="B273" s="348"/>
      <c r="C273" s="151"/>
      <c r="D273" s="151"/>
      <c r="E273" s="151"/>
      <c r="F273" s="570">
        <f>SUMPRODUCT(F268:F272,G268:G272)/SUM(G268:G272)</f>
        <v>4.5438461538461548</v>
      </c>
      <c r="G273" s="688"/>
      <c r="H273" s="1179">
        <f>SUM(H268:H272)</f>
        <v>1560640</v>
      </c>
      <c r="I273" s="1179">
        <f>SUM(I268:I272)</f>
        <v>786029.84000000008</v>
      </c>
    </row>
    <row r="274" spans="1:9">
      <c r="A274" s="1119"/>
      <c r="B274" s="68"/>
      <c r="C274" s="68"/>
      <c r="D274" s="68"/>
      <c r="E274" s="69"/>
      <c r="F274" s="122"/>
      <c r="G274" s="70"/>
      <c r="H274" s="120"/>
      <c r="I274" s="120"/>
    </row>
    <row r="275" spans="1:9">
      <c r="A275" s="1119"/>
      <c r="B275" s="68"/>
      <c r="C275" s="68"/>
      <c r="D275" s="68"/>
      <c r="E275" s="69"/>
      <c r="F275" s="122"/>
      <c r="G275" s="70"/>
      <c r="H275" s="120"/>
      <c r="I275" s="120"/>
    </row>
    <row r="276" spans="1:9">
      <c r="A276" s="53" t="s">
        <v>180</v>
      </c>
    </row>
    <row r="277" spans="1:9">
      <c r="A277" s="53" t="s">
        <v>186</v>
      </c>
    </row>
    <row r="278" spans="1:9">
      <c r="A278" s="53" t="s">
        <v>106</v>
      </c>
    </row>
    <row r="279" spans="1:9">
      <c r="A279" s="53" t="s">
        <v>179</v>
      </c>
      <c r="B279" s="53" t="s">
        <v>167</v>
      </c>
      <c r="E279" s="72" t="s">
        <v>168</v>
      </c>
      <c r="F279" s="72"/>
      <c r="G279" s="72"/>
      <c r="H279" s="73"/>
    </row>
    <row r="280" spans="1:9">
      <c r="A280" s="53" t="s">
        <v>179</v>
      </c>
      <c r="B280" s="53" t="s">
        <v>169</v>
      </c>
      <c r="C280" s="74"/>
      <c r="E280" s="72" t="s">
        <v>170</v>
      </c>
      <c r="F280" s="72"/>
      <c r="G280" s="72"/>
      <c r="H280" s="73"/>
      <c r="I280" s="73"/>
    </row>
    <row r="281" spans="1:9">
      <c r="A281" s="72" t="s">
        <v>179</v>
      </c>
      <c r="B281" s="72" t="s">
        <v>171</v>
      </c>
      <c r="C281" s="74"/>
      <c r="E281" s="53" t="s">
        <v>182</v>
      </c>
    </row>
    <row r="282" spans="1:9">
      <c r="A282" s="1296" t="s">
        <v>105</v>
      </c>
      <c r="B282" s="1296"/>
      <c r="C282" s="1296"/>
      <c r="D282" s="1296"/>
      <c r="E282" s="1296"/>
      <c r="F282" s="1296"/>
      <c r="G282" s="1296"/>
      <c r="H282" s="1296"/>
      <c r="I282" s="1296"/>
    </row>
    <row r="283" spans="1:9">
      <c r="A283" s="53" t="s">
        <v>112</v>
      </c>
    </row>
    <row r="284" spans="1:9">
      <c r="A284" s="53" t="s">
        <v>113</v>
      </c>
    </row>
    <row r="286" spans="1:9" ht="23.25">
      <c r="A286" s="290" t="s">
        <v>203</v>
      </c>
      <c r="B286" s="290"/>
      <c r="C286" s="290"/>
      <c r="D286" s="290"/>
      <c r="E286" s="291"/>
      <c r="F286" s="292"/>
      <c r="G286" s="293"/>
      <c r="H286" s="294"/>
      <c r="I286" s="294"/>
    </row>
    <row r="287" spans="1:9" ht="23.25">
      <c r="A287" s="295" t="s">
        <v>243</v>
      </c>
      <c r="B287" s="295"/>
      <c r="C287" s="296"/>
      <c r="D287" s="297">
        <f>A18+A60+A66+A113+A120+A129+A156+A164+A188+A204+A214+A228+A248+A263+A272</f>
        <v>178</v>
      </c>
      <c r="E287" s="298"/>
      <c r="F287" s="299"/>
      <c r="G287" s="299"/>
      <c r="H287" s="300"/>
      <c r="I287" s="300"/>
    </row>
    <row r="288" spans="1:9" ht="23.25">
      <c r="A288" s="295" t="s">
        <v>245</v>
      </c>
      <c r="B288" s="295"/>
      <c r="C288" s="295"/>
      <c r="D288" s="297">
        <f>D287-1</f>
        <v>177</v>
      </c>
      <c r="E288" s="298"/>
      <c r="F288" s="299"/>
      <c r="G288" s="299"/>
      <c r="H288" s="300"/>
      <c r="I288" s="300"/>
    </row>
    <row r="289" spans="1:9" ht="23.25">
      <c r="A289" s="295" t="s">
        <v>244</v>
      </c>
      <c r="B289" s="295"/>
      <c r="C289" s="295"/>
      <c r="D289" s="301">
        <f>(D288/D287)*100</f>
        <v>99.438202247191015</v>
      </c>
      <c r="E289" s="298"/>
      <c r="F289" s="299"/>
      <c r="G289" s="299"/>
      <c r="H289" s="300"/>
      <c r="I289" s="300"/>
    </row>
    <row r="290" spans="1:9" ht="23.25">
      <c r="A290" s="302" t="s">
        <v>262</v>
      </c>
      <c r="B290" s="302"/>
      <c r="C290" s="302"/>
      <c r="D290" s="303">
        <f>weighing!A231</f>
        <v>4.1906408662092591</v>
      </c>
      <c r="E290" s="302"/>
      <c r="F290" s="315"/>
      <c r="G290" s="302"/>
      <c r="H290" s="302"/>
      <c r="I290" s="302"/>
    </row>
    <row r="291" spans="1:9" ht="23.25">
      <c r="A291" s="185"/>
      <c r="B291" s="185"/>
      <c r="C291" s="185"/>
      <c r="D291" s="185"/>
      <c r="E291" s="185"/>
      <c r="F291" s="321"/>
      <c r="G291" s="322"/>
      <c r="H291" s="185"/>
      <c r="I291" s="185"/>
    </row>
    <row r="292" spans="1:9">
      <c r="A292" s="1296"/>
      <c r="B292" s="1296"/>
      <c r="C292" s="1296"/>
      <c r="D292" s="1296"/>
      <c r="E292" s="1296"/>
      <c r="F292" s="1296"/>
      <c r="G292" s="1296"/>
      <c r="H292" s="1296"/>
      <c r="I292" s="1296"/>
    </row>
    <row r="297" spans="1:9">
      <c r="B297" s="52"/>
      <c r="C297" s="52"/>
      <c r="E297" s="75"/>
      <c r="F297" s="75"/>
      <c r="G297" s="75"/>
      <c r="H297" s="75"/>
    </row>
    <row r="298" spans="1:9">
      <c r="B298" s="52"/>
      <c r="C298" s="52"/>
      <c r="E298" s="75"/>
      <c r="F298" s="75"/>
      <c r="G298" s="75"/>
      <c r="H298" s="75"/>
    </row>
    <row r="299" spans="1:9">
      <c r="B299" s="76"/>
      <c r="C299" s="76"/>
      <c r="E299" s="75"/>
      <c r="F299" s="75"/>
      <c r="G299" s="75"/>
      <c r="H299" s="75"/>
    </row>
    <row r="300" spans="1:9">
      <c r="B300" s="76"/>
      <c r="C300" s="76"/>
      <c r="E300" s="75"/>
      <c r="F300" s="75"/>
      <c r="G300" s="75"/>
      <c r="H300" s="75"/>
    </row>
  </sheetData>
  <mergeCells count="29">
    <mergeCell ref="A292:I292"/>
    <mergeCell ref="A282:I282"/>
    <mergeCell ref="H22:H23"/>
    <mergeCell ref="I22:I23"/>
    <mergeCell ref="J7:J8"/>
    <mergeCell ref="A134:I134"/>
    <mergeCell ref="A139:I139"/>
    <mergeCell ref="A22:A23"/>
    <mergeCell ref="B22:B23"/>
    <mergeCell ref="C22:C23"/>
    <mergeCell ref="D22:D23"/>
    <mergeCell ref="E22:E23"/>
    <mergeCell ref="F22:G22"/>
    <mergeCell ref="A43:A44"/>
    <mergeCell ref="B43:B44"/>
    <mergeCell ref="C43:C44"/>
    <mergeCell ref="A152:I152"/>
    <mergeCell ref="A141:I141"/>
    <mergeCell ref="A154:I154"/>
    <mergeCell ref="J24:J25"/>
    <mergeCell ref="A144:I144"/>
    <mergeCell ref="A146:I146"/>
    <mergeCell ref="A149:I149"/>
    <mergeCell ref="A136:I136"/>
    <mergeCell ref="D43:D44"/>
    <mergeCell ref="E43:E44"/>
    <mergeCell ref="F43:G43"/>
    <mergeCell ref="H43:H44"/>
    <mergeCell ref="I43:I44"/>
  </mergeCells>
  <phoneticPr fontId="4" type="noConversion"/>
  <pageMargins left="0.62992125984251968" right="0.31496062992125984" top="0.59055118110236227" bottom="0.39370078740157483" header="0.23622047244094491" footer="0.27559055118110237"/>
  <pageSetup paperSize="9" scale="95" orientation="landscape" r:id="rId1"/>
  <headerFooter>
    <oddFooter>&amp;C&amp;"Browallia New,Regular"&amp;14ภาคผนวก ตัวบ่งชี้ 5.3 และ 5.4&amp;R&amp;"Browallia New,Regular"&amp;14&amp;P</oddFooter>
  </headerFooter>
  <rowBreaks count="19" manualBreakCount="19">
    <brk id="20" max="16383" man="1"/>
    <brk id="42" max="16383" man="1"/>
    <brk id="62" max="8" man="1"/>
    <brk id="68" max="16383" man="1"/>
    <brk id="81" max="16383" man="1"/>
    <brk id="99" max="16383" man="1"/>
    <brk id="115" max="8" man="1"/>
    <brk id="122" max="8" man="1"/>
    <brk id="131" max="8" man="1"/>
    <brk id="147" max="8" man="1"/>
    <brk id="158" max="8" man="1"/>
    <brk id="166" max="8" man="1"/>
    <brk id="190" max="8" man="1"/>
    <brk id="207" max="8" man="1"/>
    <brk id="217" max="8" man="1"/>
    <brk id="230" max="8" man="1"/>
    <brk id="250" max="8" man="1"/>
    <brk id="265" max="8" man="1"/>
    <brk id="27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249"/>
  <sheetViews>
    <sheetView topLeftCell="A220" workbookViewId="0">
      <selection activeCell="B231" sqref="B231"/>
    </sheetView>
  </sheetViews>
  <sheetFormatPr defaultRowHeight="18.75"/>
  <cols>
    <col min="1" max="1" width="8.28515625" style="53" customWidth="1"/>
    <col min="2" max="2" width="10.140625" style="53" customWidth="1"/>
    <col min="3" max="3" width="13.5703125" style="53" hidden="1" customWidth="1"/>
    <col min="4" max="16384" width="9.140625" style="53"/>
  </cols>
  <sheetData>
    <row r="1" spans="1:3" s="71" customFormat="1">
      <c r="A1" s="127">
        <v>4.6100000000000003</v>
      </c>
      <c r="B1" s="126">
        <v>167</v>
      </c>
      <c r="C1" s="121"/>
    </row>
    <row r="2" spans="1:3" s="183" customFormat="1" ht="22.5">
      <c r="A2" s="60">
        <v>4.05</v>
      </c>
      <c r="B2" s="59">
        <v>167</v>
      </c>
      <c r="C2" s="182"/>
    </row>
    <row r="3" spans="1:3">
      <c r="A3" s="60">
        <v>4.05</v>
      </c>
      <c r="B3" s="59">
        <v>167</v>
      </c>
      <c r="C3" s="1289" t="s">
        <v>222</v>
      </c>
    </row>
    <row r="4" spans="1:3" ht="44.25" customHeight="1">
      <c r="A4" s="60">
        <v>4.49</v>
      </c>
      <c r="B4" s="59">
        <v>159</v>
      </c>
      <c r="C4" s="1290"/>
    </row>
    <row r="5" spans="1:3" s="185" customFormat="1" ht="36" customHeight="1">
      <c r="A5" s="60">
        <v>3.91</v>
      </c>
      <c r="B5" s="59">
        <v>71</v>
      </c>
      <c r="C5" s="128">
        <v>169765.92</v>
      </c>
    </row>
    <row r="6" spans="1:3">
      <c r="A6" s="60">
        <v>4.08</v>
      </c>
      <c r="B6" s="59">
        <v>233</v>
      </c>
      <c r="C6" s="61"/>
    </row>
    <row r="7" spans="1:3">
      <c r="A7" s="60">
        <v>4.5999999999999996</v>
      </c>
      <c r="B7" s="59">
        <v>104</v>
      </c>
      <c r="C7" s="61"/>
    </row>
    <row r="8" spans="1:3" s="184" customFormat="1" ht="22.5">
      <c r="A8" s="60">
        <v>4.5599999999999996</v>
      </c>
      <c r="B8" s="59">
        <v>5</v>
      </c>
      <c r="C8" s="128">
        <v>171098.91</v>
      </c>
    </row>
    <row r="9" spans="1:3">
      <c r="A9" s="60">
        <v>4.58</v>
      </c>
      <c r="B9" s="59">
        <v>55</v>
      </c>
      <c r="C9" s="61"/>
    </row>
    <row r="10" spans="1:3">
      <c r="A10" s="60">
        <v>4.42</v>
      </c>
      <c r="B10" s="59">
        <v>74</v>
      </c>
      <c r="C10" s="61"/>
    </row>
    <row r="11" spans="1:3" s="184" customFormat="1" ht="22.5">
      <c r="A11" s="60">
        <v>4.7699999999999996</v>
      </c>
      <c r="B11" s="59">
        <v>92</v>
      </c>
      <c r="C11" s="128">
        <v>38577.800000000003</v>
      </c>
    </row>
    <row r="12" spans="1:3">
      <c r="A12" s="60">
        <v>4.5</v>
      </c>
      <c r="B12" s="59">
        <v>200</v>
      </c>
      <c r="C12" s="481">
        <v>22700.799999999999</v>
      </c>
    </row>
    <row r="13" spans="1:3">
      <c r="A13" s="60">
        <v>4.55</v>
      </c>
      <c r="B13" s="59">
        <v>150</v>
      </c>
      <c r="C13" s="61">
        <v>15335.52</v>
      </c>
    </row>
    <row r="14" spans="1:3">
      <c r="A14" s="66">
        <v>4.68</v>
      </c>
      <c r="B14" s="65">
        <v>100</v>
      </c>
      <c r="C14" s="128">
        <v>22583.68</v>
      </c>
    </row>
    <row r="15" spans="1:3" s="1040" customFormat="1" ht="20.100000000000001" customHeight="1">
      <c r="A15" s="1039">
        <v>3.72</v>
      </c>
      <c r="B15" s="1041">
        <v>60</v>
      </c>
      <c r="C15" s="1289" t="s">
        <v>222</v>
      </c>
    </row>
    <row r="16" spans="1:3" ht="20.100000000000001" customHeight="1">
      <c r="A16" s="472"/>
      <c r="B16" s="59"/>
      <c r="C16" s="1290"/>
    </row>
    <row r="17" spans="1:3" customFormat="1" ht="20.100000000000001" customHeight="1">
      <c r="A17" s="472"/>
      <c r="B17" s="59"/>
      <c r="C17" s="485">
        <v>62175.56</v>
      </c>
    </row>
    <row r="18" spans="1:3" customFormat="1" ht="20.100000000000001" customHeight="1">
      <c r="A18" s="127">
        <v>3.79</v>
      </c>
      <c r="B18" s="126">
        <v>70</v>
      </c>
      <c r="C18" s="489"/>
    </row>
    <row r="19" spans="1:3" ht="20.100000000000001" customHeight="1">
      <c r="A19" s="60"/>
      <c r="B19" s="59"/>
      <c r="C19" s="489"/>
    </row>
    <row r="20" spans="1:3" customFormat="1" ht="20.100000000000001" customHeight="1">
      <c r="A20" s="60"/>
      <c r="B20" s="59"/>
      <c r="C20" s="489"/>
    </row>
    <row r="21" spans="1:3" customFormat="1" ht="20.100000000000001" customHeight="1">
      <c r="A21" s="127">
        <v>4.22</v>
      </c>
      <c r="B21" s="126">
        <v>41</v>
      </c>
      <c r="C21" s="485">
        <v>24748.12</v>
      </c>
    </row>
    <row r="22" spans="1:3" customFormat="1" ht="20.100000000000001" customHeight="1">
      <c r="A22" s="127">
        <f>81.4*5/100</f>
        <v>4.07</v>
      </c>
      <c r="B22" s="126">
        <v>20</v>
      </c>
      <c r="C22" s="485">
        <v>43772.08</v>
      </c>
    </row>
    <row r="23" spans="1:3" customFormat="1" ht="20.100000000000001" customHeight="1">
      <c r="A23" s="127">
        <f>82.54*5/100</f>
        <v>4.1270000000000007</v>
      </c>
      <c r="B23" s="126">
        <v>25</v>
      </c>
      <c r="C23" s="485">
        <v>39391.120000000003</v>
      </c>
    </row>
    <row r="24" spans="1:3" customFormat="1" ht="20.100000000000001" customHeight="1">
      <c r="A24" s="127">
        <f>80.49*5/100</f>
        <v>4.0244999999999997</v>
      </c>
      <c r="B24" s="126">
        <v>24</v>
      </c>
      <c r="C24" s="485">
        <v>38012.449999999997</v>
      </c>
    </row>
    <row r="25" spans="1:3">
      <c r="A25" s="355">
        <v>3.93</v>
      </c>
      <c r="B25" s="354">
        <v>24</v>
      </c>
      <c r="C25" s="485">
        <v>69460.320000000007</v>
      </c>
    </row>
    <row r="26" spans="1:3" s="184" customFormat="1" ht="20.100000000000001" customHeight="1">
      <c r="A26" s="497">
        <v>4.1900000000000004</v>
      </c>
      <c r="B26" s="550">
        <v>33</v>
      </c>
      <c r="C26" s="489"/>
    </row>
    <row r="27" spans="1:3" ht="20.100000000000001" customHeight="1">
      <c r="A27" s="355">
        <v>3.73</v>
      </c>
      <c r="B27" s="354">
        <v>17</v>
      </c>
      <c r="C27" s="489"/>
    </row>
    <row r="28" spans="1:3" ht="20.100000000000001" customHeight="1">
      <c r="A28" s="127">
        <v>4.2</v>
      </c>
      <c r="B28" s="126">
        <v>28</v>
      </c>
      <c r="C28" s="487">
        <v>30000</v>
      </c>
    </row>
    <row r="29" spans="1:3" ht="20.100000000000001" customHeight="1">
      <c r="A29" s="127" t="s">
        <v>225</v>
      </c>
      <c r="B29" s="126" t="s">
        <v>225</v>
      </c>
      <c r="C29" s="485">
        <v>42964.36</v>
      </c>
    </row>
    <row r="30" spans="1:3" s="71" customFormat="1" ht="20.100000000000001" customHeight="1">
      <c r="A30" s="355">
        <v>3.81</v>
      </c>
      <c r="B30" s="354">
        <v>34</v>
      </c>
      <c r="C30" s="485">
        <v>43890.720000000001</v>
      </c>
    </row>
    <row r="31" spans="1:3" ht="20.100000000000001" customHeight="1">
      <c r="A31" s="355">
        <v>3.72</v>
      </c>
      <c r="B31" s="354">
        <v>49</v>
      </c>
      <c r="C31" s="485">
        <v>41987.199999999997</v>
      </c>
    </row>
    <row r="32" spans="1:3" s="184" customFormat="1" ht="20.100000000000001" customHeight="1">
      <c r="A32" s="127">
        <v>3.67</v>
      </c>
      <c r="B32" s="126">
        <v>19</v>
      </c>
      <c r="C32" s="567">
        <f>SUM(C5:C31)</f>
        <v>876464.55999999994</v>
      </c>
    </row>
    <row r="33" spans="1:3" s="55" customFormat="1" ht="20.100000000000001" customHeight="1">
      <c r="A33" s="125">
        <v>3.65</v>
      </c>
      <c r="B33" s="125">
        <v>32</v>
      </c>
      <c r="C33" s="53"/>
    </row>
    <row r="34" spans="1:3" s="1037" customFormat="1" ht="20.100000000000001" customHeight="1">
      <c r="A34" s="125">
        <v>4.08</v>
      </c>
      <c r="B34" s="125">
        <v>27</v>
      </c>
      <c r="C34" s="1036"/>
    </row>
    <row r="35" spans="1:3" s="55" customFormat="1" ht="20.100000000000001" customHeight="1">
      <c r="A35" s="352">
        <v>3.85</v>
      </c>
      <c r="B35" s="352">
        <v>42</v>
      </c>
      <c r="C35" s="53"/>
    </row>
    <row r="36" spans="1:3" s="184" customFormat="1" ht="20.100000000000001" customHeight="1">
      <c r="A36" s="125">
        <f>74.8*5/100</f>
        <v>3.74</v>
      </c>
      <c r="B36" s="125">
        <v>32</v>
      </c>
    </row>
    <row r="37" spans="1:3" ht="20.100000000000001" customHeight="1">
      <c r="A37" s="467"/>
      <c r="B37" s="467"/>
    </row>
    <row r="38" spans="1:3" ht="20.100000000000001" customHeight="1">
      <c r="A38" s="467"/>
      <c r="B38" s="467"/>
      <c r="C38" s="62"/>
    </row>
    <row r="39" spans="1:3" s="185" customFormat="1" ht="20.100000000000001" customHeight="1">
      <c r="A39" s="127">
        <f>74.3*5/100</f>
        <v>3.7149999999999999</v>
      </c>
      <c r="B39" s="125">
        <v>29</v>
      </c>
      <c r="C39" s="62"/>
    </row>
    <row r="40" spans="1:3" ht="20.100000000000001" customHeight="1">
      <c r="A40" s="127">
        <f>87.34*5/100</f>
        <v>4.3670000000000009</v>
      </c>
      <c r="B40" s="125">
        <v>15</v>
      </c>
      <c r="C40" s="62"/>
    </row>
    <row r="41" spans="1:3" s="184" customFormat="1" ht="20.100000000000001" customHeight="1">
      <c r="A41" s="127">
        <f>82.35*5/100</f>
        <v>4.1174999999999997</v>
      </c>
      <c r="B41" s="125">
        <v>5</v>
      </c>
      <c r="C41" s="573"/>
    </row>
    <row r="42" spans="1:3" s="184" customFormat="1" ht="20.100000000000001" customHeight="1">
      <c r="A42" s="127">
        <f>85.74*5/100</f>
        <v>4.2869999999999999</v>
      </c>
      <c r="B42" s="125">
        <v>11</v>
      </c>
      <c r="C42" s="53"/>
    </row>
    <row r="43" spans="1:3" ht="20.100000000000001" customHeight="1">
      <c r="A43" s="127">
        <f>82.1*5/100</f>
        <v>4.1050000000000004</v>
      </c>
      <c r="B43" s="125">
        <v>30</v>
      </c>
      <c r="C43" s="185"/>
    </row>
    <row r="44" spans="1:3" ht="20.100000000000001" customHeight="1">
      <c r="A44" s="467"/>
      <c r="B44" s="467"/>
    </row>
    <row r="45" spans="1:3" ht="20.100000000000001" customHeight="1">
      <c r="A45" s="467"/>
      <c r="B45" s="467"/>
    </row>
    <row r="46" spans="1:3" ht="20.100000000000001" customHeight="1">
      <c r="A46" s="490">
        <f>85.2*5/100</f>
        <v>4.26</v>
      </c>
      <c r="B46" s="352">
        <v>362</v>
      </c>
    </row>
    <row r="47" spans="1:3" ht="20.100000000000001" customHeight="1">
      <c r="A47" s="492">
        <f>87.65*5/100</f>
        <v>4.3825000000000003</v>
      </c>
      <c r="B47" s="493">
        <v>21</v>
      </c>
      <c r="C47" s="185"/>
    </row>
    <row r="48" spans="1:3" ht="20.100000000000001" customHeight="1">
      <c r="A48" s="355">
        <f>88*5/100</f>
        <v>4.4000000000000004</v>
      </c>
      <c r="B48" s="493">
        <v>22</v>
      </c>
    </row>
    <row r="49" spans="1:3" ht="20.100000000000001" customHeight="1">
      <c r="A49" s="497">
        <f>86.75*5/100</f>
        <v>4.3375000000000004</v>
      </c>
      <c r="B49" s="490">
        <v>27</v>
      </c>
      <c r="C49"/>
    </row>
    <row r="50" spans="1:3" s="1040" customFormat="1">
      <c r="A50" s="1042">
        <v>4.3600000000000003</v>
      </c>
      <c r="B50" s="1041">
        <v>18</v>
      </c>
      <c r="C50" s="1043"/>
    </row>
    <row r="51" spans="1:3">
      <c r="A51" s="66">
        <v>4.84</v>
      </c>
      <c r="B51" s="65">
        <v>219</v>
      </c>
      <c r="C51"/>
    </row>
    <row r="52" spans="1:3">
      <c r="A52" s="127"/>
      <c r="B52" s="126"/>
      <c r="C52"/>
    </row>
    <row r="53" spans="1:3" s="1040" customFormat="1">
      <c r="A53" s="1044">
        <v>4.32</v>
      </c>
      <c r="B53" s="1038">
        <v>6</v>
      </c>
      <c r="C53" s="1043"/>
    </row>
    <row r="54" spans="1:3">
      <c r="A54" s="60">
        <v>4.18</v>
      </c>
      <c r="B54" s="59">
        <v>204</v>
      </c>
      <c r="C54"/>
    </row>
    <row r="55" spans="1:3">
      <c r="A55" s="480"/>
      <c r="B55" s="469"/>
      <c r="C55"/>
    </row>
    <row r="56" spans="1:3">
      <c r="A56" s="480">
        <v>4.0599999999999996</v>
      </c>
      <c r="B56" s="469">
        <v>236</v>
      </c>
    </row>
    <row r="57" spans="1:3">
      <c r="A57" s="60">
        <v>4.49</v>
      </c>
      <c r="B57" s="59">
        <v>98</v>
      </c>
      <c r="C57"/>
    </row>
    <row r="58" spans="1:3">
      <c r="A58" s="60">
        <v>4.68</v>
      </c>
      <c r="B58" s="59">
        <v>43</v>
      </c>
      <c r="C58"/>
    </row>
    <row r="59" spans="1:3">
      <c r="A59" s="480"/>
      <c r="B59" s="469"/>
      <c r="C59"/>
    </row>
    <row r="60" spans="1:3">
      <c r="A60" s="60">
        <v>4.5599999999999996</v>
      </c>
      <c r="B60" s="59">
        <v>73</v>
      </c>
      <c r="C60" s="62"/>
    </row>
    <row r="61" spans="1:3">
      <c r="A61" s="60">
        <v>4.82</v>
      </c>
      <c r="B61" s="59">
        <v>22</v>
      </c>
      <c r="C61"/>
    </row>
    <row r="62" spans="1:3">
      <c r="A62" s="60">
        <v>4.5999999999999996</v>
      </c>
      <c r="B62" s="59">
        <v>10</v>
      </c>
      <c r="C62"/>
    </row>
    <row r="63" spans="1:3" ht="20.100000000000001" customHeight="1">
      <c r="A63" s="480"/>
      <c r="B63" s="469"/>
      <c r="C63"/>
    </row>
    <row r="64" spans="1:3" ht="20.100000000000001" customHeight="1">
      <c r="A64" s="60">
        <v>4.1900000000000004</v>
      </c>
      <c r="B64" s="59">
        <v>101</v>
      </c>
      <c r="C64"/>
    </row>
    <row r="65" spans="1:3" s="184" customFormat="1" ht="20.100000000000001" customHeight="1">
      <c r="A65" s="60">
        <v>4.47</v>
      </c>
      <c r="B65" s="59">
        <v>53</v>
      </c>
      <c r="C65" s="577"/>
    </row>
    <row r="66" spans="1:3" ht="20.100000000000001" customHeight="1">
      <c r="A66" s="60">
        <v>4.4800000000000004</v>
      </c>
      <c r="B66" s="59">
        <v>26</v>
      </c>
    </row>
    <row r="67" spans="1:3" ht="20.100000000000001" customHeight="1">
      <c r="A67" s="60">
        <v>3.93</v>
      </c>
      <c r="B67" s="59">
        <v>57</v>
      </c>
    </row>
    <row r="68" spans="1:3" ht="20.100000000000001" customHeight="1">
      <c r="A68" s="60">
        <v>4.4000000000000004</v>
      </c>
      <c r="B68" s="59">
        <v>25</v>
      </c>
      <c r="C68" s="184"/>
    </row>
    <row r="69" spans="1:3" ht="20.100000000000001" customHeight="1">
      <c r="A69" s="497">
        <v>3.87</v>
      </c>
      <c r="B69" s="550">
        <v>76</v>
      </c>
    </row>
    <row r="70" spans="1:3" ht="20.100000000000001" customHeight="1">
      <c r="A70" s="60"/>
      <c r="B70" s="59"/>
      <c r="C70" s="56"/>
    </row>
    <row r="71" spans="1:3" ht="20.100000000000001" customHeight="1">
      <c r="A71" s="60">
        <v>4.0599999999999996</v>
      </c>
      <c r="B71" s="59">
        <v>50</v>
      </c>
      <c r="C71" s="62"/>
    </row>
    <row r="72" spans="1:3" ht="20.100000000000001" customHeight="1">
      <c r="A72" s="480"/>
      <c r="B72" s="469"/>
      <c r="C72" s="62"/>
    </row>
    <row r="73" spans="1:3" s="184" customFormat="1" ht="20.100000000000001" customHeight="1">
      <c r="A73" s="60">
        <v>4.0999999999999996</v>
      </c>
      <c r="B73" s="59">
        <v>150</v>
      </c>
    </row>
    <row r="74" spans="1:3" ht="20.100000000000001" customHeight="1">
      <c r="A74" s="60">
        <v>4.17</v>
      </c>
      <c r="B74" s="59">
        <v>437</v>
      </c>
      <c r="C74" s="184"/>
    </row>
    <row r="75" spans="1:3" ht="20.100000000000001" customHeight="1">
      <c r="A75" s="60">
        <v>4.5</v>
      </c>
      <c r="B75" s="59">
        <v>62</v>
      </c>
      <c r="C75" s="158"/>
    </row>
    <row r="76" spans="1:3" ht="20.100000000000001" customHeight="1">
      <c r="A76" s="853">
        <v>4.4800000000000004</v>
      </c>
      <c r="B76" s="811">
        <v>295</v>
      </c>
      <c r="C76" s="158"/>
    </row>
    <row r="77" spans="1:3" ht="20.100000000000001" customHeight="1">
      <c r="A77" s="60">
        <v>4.54</v>
      </c>
      <c r="B77" s="59">
        <v>178</v>
      </c>
      <c r="C77" s="186"/>
    </row>
    <row r="78" spans="1:3" ht="20.100000000000001" customHeight="1">
      <c r="A78" s="853">
        <v>4.28</v>
      </c>
      <c r="B78" s="811">
        <v>119</v>
      </c>
    </row>
    <row r="79" spans="1:3" ht="20.100000000000001" customHeight="1">
      <c r="A79" s="853">
        <v>4.5</v>
      </c>
      <c r="B79" s="811">
        <v>22</v>
      </c>
    </row>
    <row r="80" spans="1:3" ht="20.100000000000001" customHeight="1">
      <c r="A80" s="60"/>
      <c r="B80" s="59"/>
    </row>
    <row r="81" spans="1:3" ht="20.100000000000001" customHeight="1">
      <c r="A81" s="480">
        <v>4.8</v>
      </c>
      <c r="B81" s="469">
        <v>18</v>
      </c>
    </row>
    <row r="82" spans="1:3" ht="20.100000000000001" customHeight="1">
      <c r="A82" s="60">
        <v>4.7</v>
      </c>
      <c r="B82" s="59">
        <v>10</v>
      </c>
      <c r="C82" s="185"/>
    </row>
    <row r="83" spans="1:3" ht="20.100000000000001" customHeight="1">
      <c r="A83" s="480">
        <v>4.4000000000000004</v>
      </c>
      <c r="B83" s="469">
        <v>8</v>
      </c>
    </row>
    <row r="84" spans="1:3" ht="20.100000000000001" customHeight="1">
      <c r="A84" s="60">
        <v>4.3</v>
      </c>
      <c r="B84" s="59">
        <v>150</v>
      </c>
    </row>
    <row r="85" spans="1:3" ht="20.100000000000001" customHeight="1">
      <c r="A85" s="60">
        <v>4.13</v>
      </c>
      <c r="B85" s="59">
        <v>31</v>
      </c>
      <c r="C85" s="185"/>
    </row>
    <row r="86" spans="1:3" ht="20.100000000000001" customHeight="1">
      <c r="A86" s="60">
        <v>4</v>
      </c>
      <c r="B86" s="59">
        <v>84</v>
      </c>
    </row>
    <row r="87" spans="1:3" ht="20.100000000000001" customHeight="1">
      <c r="A87" s="60">
        <v>4.25</v>
      </c>
      <c r="B87" s="59">
        <v>211</v>
      </c>
    </row>
    <row r="88" spans="1:3" ht="20.100000000000001" customHeight="1">
      <c r="A88" s="853">
        <v>4.2</v>
      </c>
      <c r="B88" s="811">
        <v>50</v>
      </c>
      <c r="C88" s="184"/>
    </row>
    <row r="89" spans="1:3" ht="20.100000000000001" customHeight="1">
      <c r="A89" s="853">
        <v>4.6500000000000004</v>
      </c>
      <c r="B89" s="811">
        <v>42</v>
      </c>
    </row>
    <row r="90" spans="1:3" ht="20.100000000000001" customHeight="1">
      <c r="A90" s="853">
        <v>4.0999999999999996</v>
      </c>
      <c r="B90" s="811">
        <v>35</v>
      </c>
    </row>
    <row r="91" spans="1:3" ht="20.100000000000001" customHeight="1">
      <c r="A91" s="853">
        <v>4.0999999999999996</v>
      </c>
      <c r="B91" s="811">
        <v>32</v>
      </c>
    </row>
    <row r="92" spans="1:3" ht="20.100000000000001" customHeight="1">
      <c r="A92" s="66">
        <v>4.25</v>
      </c>
      <c r="B92" s="65">
        <v>46</v>
      </c>
    </row>
    <row r="93" spans="1:3" s="1040" customFormat="1" ht="20.100000000000001" customHeight="1">
      <c r="A93" s="1046">
        <v>4.1399999999999997</v>
      </c>
      <c r="B93" s="1045">
        <v>30</v>
      </c>
    </row>
    <row r="94" spans="1:3" ht="24" customHeight="1">
      <c r="A94" s="60">
        <v>4.22</v>
      </c>
      <c r="B94" s="59">
        <v>74</v>
      </c>
    </row>
    <row r="95" spans="1:3" ht="45.75" customHeight="1">
      <c r="A95" s="66">
        <v>4.25</v>
      </c>
      <c r="B95" s="65">
        <v>85</v>
      </c>
    </row>
    <row r="96" spans="1:3" s="1040" customFormat="1">
      <c r="A96" s="1071">
        <v>4.6100000000000003</v>
      </c>
      <c r="B96" s="1072">
        <v>2</v>
      </c>
    </row>
    <row r="97" spans="1:3" s="1040" customFormat="1">
      <c r="A97" s="480">
        <v>4.42</v>
      </c>
      <c r="B97" s="469">
        <v>15</v>
      </c>
      <c r="C97" s="1049"/>
    </row>
    <row r="98" spans="1:3" s="184" customFormat="1" ht="22.5">
      <c r="A98" s="480">
        <v>4.25</v>
      </c>
      <c r="B98" s="469">
        <v>9</v>
      </c>
      <c r="C98" s="697"/>
    </row>
    <row r="99" spans="1:3">
      <c r="A99" s="60">
        <v>4.1399999999999997</v>
      </c>
      <c r="B99" s="59">
        <v>10</v>
      </c>
      <c r="C99" s="62"/>
    </row>
    <row r="100" spans="1:3">
      <c r="A100" s="66">
        <v>4.26</v>
      </c>
      <c r="B100" s="65">
        <v>17</v>
      </c>
      <c r="C100" s="679"/>
    </row>
    <row r="101" spans="1:3">
      <c r="A101" s="1070"/>
      <c r="B101" s="550"/>
      <c r="C101" s="679"/>
    </row>
    <row r="102" spans="1:3">
      <c r="A102" s="1047">
        <v>4.3</v>
      </c>
      <c r="B102" s="1048">
        <v>33</v>
      </c>
      <c r="C102" s="62"/>
    </row>
    <row r="103" spans="1:3" s="180" customFormat="1" ht="22.5" customHeight="1">
      <c r="A103" s="1287"/>
      <c r="B103" s="1287"/>
    </row>
    <row r="104" spans="1:3">
      <c r="A104" s="127">
        <v>4.2300000000000004</v>
      </c>
      <c r="B104" s="126">
        <v>125</v>
      </c>
    </row>
    <row r="105" spans="1:3">
      <c r="A105" s="60">
        <v>4.3</v>
      </c>
      <c r="B105" s="59">
        <v>100</v>
      </c>
    </row>
    <row r="106" spans="1:3">
      <c r="A106" s="1284"/>
      <c r="B106" s="1284"/>
    </row>
    <row r="107" spans="1:3">
      <c r="A107" s="127">
        <v>4.05</v>
      </c>
      <c r="B107" s="126">
        <v>45</v>
      </c>
    </row>
    <row r="108" spans="1:3" s="184" customFormat="1" ht="22.5">
      <c r="A108" s="1287"/>
      <c r="B108" s="1287"/>
    </row>
    <row r="109" spans="1:3">
      <c r="A109" s="127">
        <v>4.33</v>
      </c>
      <c r="B109" s="126">
        <v>34</v>
      </c>
    </row>
    <row r="110" spans="1:3">
      <c r="A110" s="423">
        <v>3.6</v>
      </c>
      <c r="B110" s="422">
        <v>55</v>
      </c>
    </row>
    <row r="111" spans="1:3">
      <c r="A111" s="1287"/>
      <c r="B111" s="1287"/>
    </row>
    <row r="112" spans="1:3">
      <c r="A112" s="127">
        <v>4.5</v>
      </c>
      <c r="B112" s="126">
        <v>61</v>
      </c>
    </row>
    <row r="113" spans="1:2">
      <c r="A113" s="1287"/>
      <c r="B113" s="1287"/>
    </row>
    <row r="114" spans="1:2">
      <c r="A114" s="127">
        <v>4.17</v>
      </c>
      <c r="B114" s="126">
        <v>61</v>
      </c>
    </row>
    <row r="115" spans="1:2">
      <c r="A115" s="1284"/>
      <c r="B115" s="1284"/>
    </row>
    <row r="116" spans="1:2">
      <c r="A116" s="127">
        <v>4.66</v>
      </c>
      <c r="B116" s="126">
        <v>13</v>
      </c>
    </row>
    <row r="117" spans="1:2">
      <c r="A117" s="423">
        <v>4.25</v>
      </c>
      <c r="B117" s="422">
        <v>138</v>
      </c>
    </row>
    <row r="118" spans="1:2">
      <c r="A118" s="1284"/>
      <c r="B118" s="1284"/>
    </row>
    <row r="119" spans="1:2">
      <c r="A119" s="355">
        <v>4.6100000000000003</v>
      </c>
      <c r="B119" s="354">
        <v>20</v>
      </c>
    </row>
    <row r="120" spans="1:2">
      <c r="A120" s="1287"/>
      <c r="B120" s="1287"/>
    </row>
    <row r="121" spans="1:2">
      <c r="A121" s="127">
        <v>4.6399999999999997</v>
      </c>
      <c r="B121" s="126">
        <v>34</v>
      </c>
    </row>
    <row r="122" spans="1:2">
      <c r="A122" s="423">
        <v>4.7300000000000004</v>
      </c>
      <c r="B122" s="422">
        <v>15</v>
      </c>
    </row>
    <row r="123" spans="1:2">
      <c r="A123" s="151"/>
      <c r="B123" s="349"/>
    </row>
    <row r="124" spans="1:2">
      <c r="A124" s="122"/>
      <c r="B124" s="70"/>
    </row>
    <row r="125" spans="1:2" ht="23.25">
      <c r="A125" s="304"/>
      <c r="B125" s="304"/>
    </row>
    <row r="126" spans="1:2" ht="49.5">
      <c r="A126" s="934" t="s">
        <v>104</v>
      </c>
      <c r="B126" s="933" t="s">
        <v>111</v>
      </c>
    </row>
    <row r="127" spans="1:2">
      <c r="A127" s="1042">
        <v>4.75</v>
      </c>
      <c r="B127" s="1041">
        <v>13</v>
      </c>
    </row>
    <row r="128" spans="1:2">
      <c r="A128" s="60">
        <v>4.6399999999999997</v>
      </c>
      <c r="B128" s="59">
        <v>15</v>
      </c>
    </row>
    <row r="129" spans="1:2">
      <c r="A129" s="60">
        <v>4.62</v>
      </c>
      <c r="B129" s="59">
        <v>16</v>
      </c>
    </row>
    <row r="130" spans="1:2" s="1040" customFormat="1">
      <c r="A130" s="66">
        <v>4.76</v>
      </c>
      <c r="B130" s="65">
        <v>17</v>
      </c>
    </row>
    <row r="131" spans="1:2">
      <c r="A131" s="122"/>
      <c r="B131" s="70"/>
    </row>
    <row r="132" spans="1:2" ht="23.25">
      <c r="A132" s="304"/>
      <c r="B132" s="304"/>
    </row>
    <row r="133" spans="1:2" ht="37.5">
      <c r="A133" s="934" t="s">
        <v>58</v>
      </c>
      <c r="B133" s="933" t="s">
        <v>59</v>
      </c>
    </row>
    <row r="134" spans="1:2">
      <c r="A134" s="1042">
        <v>4.4000000000000004</v>
      </c>
      <c r="B134" s="1041">
        <v>36</v>
      </c>
    </row>
    <row r="135" spans="1:2">
      <c r="A135" s="480">
        <v>4.3</v>
      </c>
      <c r="B135" s="469">
        <v>35</v>
      </c>
    </row>
    <row r="136" spans="1:2">
      <c r="A136" s="480">
        <v>3.86</v>
      </c>
      <c r="B136" s="469">
        <v>24</v>
      </c>
    </row>
    <row r="137" spans="1:2">
      <c r="A137" s="480">
        <v>4.7699999999999996</v>
      </c>
      <c r="B137" s="469">
        <v>3</v>
      </c>
    </row>
    <row r="138" spans="1:2">
      <c r="A138" s="480">
        <v>4.2</v>
      </c>
      <c r="B138" s="469">
        <v>3</v>
      </c>
    </row>
    <row r="139" spans="1:2">
      <c r="A139" s="480">
        <v>4.58</v>
      </c>
      <c r="B139" s="469">
        <v>5</v>
      </c>
    </row>
    <row r="140" spans="1:2">
      <c r="A140" s="497">
        <v>4.83</v>
      </c>
      <c r="B140" s="550">
        <v>15</v>
      </c>
    </row>
    <row r="141" spans="1:2">
      <c r="A141" s="480"/>
      <c r="B141" s="469"/>
    </row>
    <row r="142" spans="1:2">
      <c r="A142" s="480">
        <v>4.8</v>
      </c>
      <c r="B142" s="469">
        <v>3</v>
      </c>
    </row>
    <row r="143" spans="1:2">
      <c r="A143" s="543">
        <v>4.2</v>
      </c>
      <c r="B143" s="469">
        <v>58</v>
      </c>
    </row>
    <row r="144" spans="1:2">
      <c r="A144" s="543">
        <v>4</v>
      </c>
      <c r="B144" s="469">
        <v>36</v>
      </c>
    </row>
    <row r="145" spans="1:2">
      <c r="A145" s="543">
        <v>3.8</v>
      </c>
      <c r="B145" s="469">
        <v>1217</v>
      </c>
    </row>
    <row r="146" spans="1:2">
      <c r="A146" s="543">
        <v>4</v>
      </c>
      <c r="B146" s="469">
        <v>62</v>
      </c>
    </row>
    <row r="147" spans="1:2">
      <c r="A147" s="543">
        <v>4</v>
      </c>
      <c r="B147" s="469">
        <v>95</v>
      </c>
    </row>
    <row r="148" spans="1:2">
      <c r="A148" s="543">
        <v>4.0999999999999996</v>
      </c>
      <c r="B148" s="469">
        <v>111</v>
      </c>
    </row>
    <row r="149" spans="1:2">
      <c r="A149" s="543">
        <v>4.3</v>
      </c>
      <c r="B149" s="59">
        <v>150</v>
      </c>
    </row>
    <row r="150" spans="1:2">
      <c r="A150" s="543">
        <v>4.2</v>
      </c>
      <c r="B150" s="59">
        <v>100</v>
      </c>
    </row>
    <row r="151" spans="1:2">
      <c r="A151" s="543">
        <v>4</v>
      </c>
      <c r="B151" s="59">
        <v>190</v>
      </c>
    </row>
    <row r="152" spans="1:2">
      <c r="A152" s="543">
        <v>4.0999999999999996</v>
      </c>
      <c r="B152" s="59">
        <v>57</v>
      </c>
    </row>
    <row r="153" spans="1:2" s="1040" customFormat="1">
      <c r="A153" s="546">
        <v>4</v>
      </c>
      <c r="B153" s="65">
        <v>245</v>
      </c>
    </row>
    <row r="154" spans="1:2" ht="23.25">
      <c r="A154" s="771"/>
      <c r="B154" s="571"/>
    </row>
    <row r="155" spans="1:2" ht="23.25">
      <c r="A155" s="932"/>
      <c r="B155" s="314"/>
    </row>
    <row r="156" spans="1:2" ht="49.5">
      <c r="A156" s="934" t="s">
        <v>104</v>
      </c>
      <c r="B156" s="933" t="s">
        <v>111</v>
      </c>
    </row>
    <row r="157" spans="1:2">
      <c r="A157" s="1050">
        <v>3.8</v>
      </c>
      <c r="B157" s="1051">
        <v>45</v>
      </c>
    </row>
    <row r="158" spans="1:2">
      <c r="A158" s="812">
        <v>5</v>
      </c>
      <c r="B158" s="813">
        <v>14</v>
      </c>
    </row>
    <row r="159" spans="1:2">
      <c r="A159" s="820"/>
      <c r="B159" s="821"/>
    </row>
    <row r="160" spans="1:2">
      <c r="A160" s="792">
        <v>4.3899999999999997</v>
      </c>
      <c r="B160" s="793">
        <v>22</v>
      </c>
    </row>
    <row r="161" spans="1:2">
      <c r="A161" s="795">
        <v>4.2</v>
      </c>
      <c r="B161" s="793">
        <v>100</v>
      </c>
    </row>
    <row r="162" spans="1:2">
      <c r="A162" s="795">
        <v>4.5</v>
      </c>
      <c r="B162" s="793">
        <v>9</v>
      </c>
    </row>
    <row r="163" spans="1:2">
      <c r="A163" s="793">
        <v>4.38</v>
      </c>
      <c r="B163" s="793">
        <v>20</v>
      </c>
    </row>
    <row r="164" spans="1:2">
      <c r="A164" s="793">
        <v>3.8</v>
      </c>
      <c r="B164" s="793">
        <v>45</v>
      </c>
    </row>
    <row r="165" spans="1:2">
      <c r="A165" s="801">
        <v>4.76</v>
      </c>
      <c r="B165" s="793">
        <v>25</v>
      </c>
    </row>
    <row r="166" spans="1:2">
      <c r="A166" s="803">
        <v>3.92</v>
      </c>
      <c r="B166" s="793">
        <v>15</v>
      </c>
    </row>
    <row r="167" spans="1:2">
      <c r="A167" s="803">
        <v>3.92</v>
      </c>
      <c r="B167" s="805">
        <v>300</v>
      </c>
    </row>
    <row r="168" spans="1:2">
      <c r="A168" s="497">
        <v>4.5</v>
      </c>
      <c r="B168" s="550">
        <v>100</v>
      </c>
    </row>
    <row r="169" spans="1:2" s="1040" customFormat="1">
      <c r="A169" s="774"/>
      <c r="B169" s="774"/>
    </row>
    <row r="170" spans="1:2">
      <c r="A170" s="686"/>
      <c r="B170" s="685"/>
    </row>
    <row r="171" spans="1:2" ht="23.25">
      <c r="A171" s="932"/>
      <c r="B171" s="314"/>
    </row>
    <row r="172" spans="1:2" ht="54">
      <c r="A172" s="934" t="s">
        <v>104</v>
      </c>
      <c r="B172" s="288" t="s">
        <v>111</v>
      </c>
    </row>
    <row r="173" spans="1:2">
      <c r="A173" s="1042">
        <v>5</v>
      </c>
      <c r="B173" s="1041">
        <v>1</v>
      </c>
    </row>
    <row r="174" spans="1:2">
      <c r="A174" s="60">
        <v>4.3</v>
      </c>
      <c r="B174" s="59">
        <v>17</v>
      </c>
    </row>
    <row r="175" spans="1:2">
      <c r="A175" s="60">
        <v>4.3</v>
      </c>
      <c r="B175" s="59">
        <v>15</v>
      </c>
    </row>
    <row r="176" spans="1:2">
      <c r="A176" s="694">
        <v>4.3</v>
      </c>
      <c r="B176" s="693">
        <v>22</v>
      </c>
    </row>
    <row r="177" spans="1:3">
      <c r="A177" s="60">
        <v>4.5999999999999996</v>
      </c>
      <c r="B177" s="59">
        <v>18</v>
      </c>
    </row>
    <row r="178" spans="1:3" s="1040" customFormat="1">
      <c r="A178" s="66"/>
      <c r="B178" s="65"/>
    </row>
    <row r="179" spans="1:3">
      <c r="A179" s="686"/>
      <c r="B179" s="685"/>
    </row>
    <row r="180" spans="1:3" ht="23.25">
      <c r="A180" s="304"/>
      <c r="B180" s="304"/>
    </row>
    <row r="181" spans="1:3" ht="49.5">
      <c r="A181" s="936" t="s">
        <v>104</v>
      </c>
      <c r="B181" s="81" t="s">
        <v>111</v>
      </c>
    </row>
    <row r="182" spans="1:3">
      <c r="A182" s="1053">
        <v>4.51</v>
      </c>
      <c r="B182" s="1052">
        <v>20</v>
      </c>
    </row>
    <row r="183" spans="1:3">
      <c r="A183" s="60">
        <v>4.28</v>
      </c>
      <c r="B183" s="59">
        <v>38</v>
      </c>
    </row>
    <row r="184" spans="1:3">
      <c r="A184" s="60">
        <v>4.13</v>
      </c>
      <c r="B184" s="59">
        <v>22</v>
      </c>
    </row>
    <row r="185" spans="1:3">
      <c r="A185" s="60">
        <v>4.21</v>
      </c>
      <c r="B185" s="59">
        <v>15</v>
      </c>
    </row>
    <row r="186" spans="1:3">
      <c r="A186" s="60">
        <v>4.09</v>
      </c>
      <c r="B186" s="59">
        <v>15</v>
      </c>
    </row>
    <row r="187" spans="1:3">
      <c r="A187" s="60">
        <v>4.07</v>
      </c>
      <c r="B187" s="59">
        <v>30</v>
      </c>
    </row>
    <row r="188" spans="1:3">
      <c r="A188" s="60">
        <v>3.98</v>
      </c>
      <c r="B188" s="59">
        <v>72</v>
      </c>
    </row>
    <row r="189" spans="1:3">
      <c r="A189" s="60">
        <v>3.9</v>
      </c>
      <c r="B189" s="59">
        <v>42</v>
      </c>
    </row>
    <row r="190" spans="1:3" s="1040" customFormat="1">
      <c r="A190" s="423">
        <v>4.05</v>
      </c>
      <c r="B190" s="422">
        <v>72</v>
      </c>
      <c r="C190" s="1049"/>
    </row>
    <row r="191" spans="1:3">
      <c r="A191" s="122"/>
      <c r="B191" s="70"/>
      <c r="C191" s="62"/>
    </row>
    <row r="192" spans="1:3" ht="23.25">
      <c r="A192" s="932"/>
      <c r="B192" s="314"/>
      <c r="C192" s="62"/>
    </row>
    <row r="193" spans="1:3" ht="54">
      <c r="A193" s="934" t="s">
        <v>104</v>
      </c>
      <c r="B193" s="288" t="s">
        <v>111</v>
      </c>
      <c r="C193" s="62"/>
    </row>
    <row r="194" spans="1:3">
      <c r="A194" s="1042">
        <v>4.1500000000000004</v>
      </c>
      <c r="B194" s="1041">
        <v>62</v>
      </c>
      <c r="C194" s="62"/>
    </row>
    <row r="195" spans="1:3">
      <c r="A195" s="60">
        <v>4.3899999999999997</v>
      </c>
      <c r="B195" s="59">
        <v>18</v>
      </c>
      <c r="C195" s="62"/>
    </row>
    <row r="196" spans="1:3">
      <c r="A196" s="60">
        <v>4</v>
      </c>
      <c r="B196" s="59">
        <v>96</v>
      </c>
      <c r="C196" s="680"/>
    </row>
    <row r="197" spans="1:3">
      <c r="A197" s="60">
        <v>4.34</v>
      </c>
      <c r="B197" s="59">
        <v>13</v>
      </c>
      <c r="C197" s="680"/>
    </row>
    <row r="198" spans="1:3">
      <c r="A198" s="60">
        <v>3.99</v>
      </c>
      <c r="B198" s="59">
        <v>87</v>
      </c>
      <c r="C198" s="680"/>
    </row>
    <row r="199" spans="1:3">
      <c r="A199" s="60">
        <v>4.3</v>
      </c>
      <c r="B199" s="59">
        <v>22</v>
      </c>
      <c r="C199" s="1003"/>
    </row>
    <row r="200" spans="1:3">
      <c r="A200" s="60">
        <v>3.31</v>
      </c>
      <c r="B200" s="59">
        <v>42</v>
      </c>
      <c r="C200" s="680"/>
    </row>
    <row r="201" spans="1:3">
      <c r="A201" s="853">
        <v>4.34</v>
      </c>
      <c r="B201" s="811">
        <v>103</v>
      </c>
      <c r="C201" s="680"/>
    </row>
    <row r="202" spans="1:3">
      <c r="A202" s="853">
        <v>3.96</v>
      </c>
      <c r="B202" s="811">
        <v>29</v>
      </c>
      <c r="C202" s="62"/>
    </row>
    <row r="203" spans="1:3">
      <c r="A203" s="853">
        <v>3.88</v>
      </c>
      <c r="B203" s="811">
        <v>92</v>
      </c>
      <c r="C203" s="680"/>
    </row>
    <row r="204" spans="1:3">
      <c r="A204" s="853">
        <v>4.05</v>
      </c>
      <c r="B204" s="811">
        <v>45</v>
      </c>
      <c r="C204" s="1010"/>
    </row>
    <row r="205" spans="1:3" s="184" customFormat="1" ht="22.5" customHeight="1">
      <c r="A205" s="853">
        <v>4.37</v>
      </c>
      <c r="B205" s="811">
        <v>13</v>
      </c>
      <c r="C205" s="1013"/>
    </row>
    <row r="206" spans="1:3">
      <c r="A206" s="853">
        <v>4.05</v>
      </c>
      <c r="B206" s="811">
        <v>17</v>
      </c>
    </row>
    <row r="207" spans="1:3">
      <c r="A207" s="1004"/>
      <c r="B207" s="1005"/>
    </row>
    <row r="208" spans="1:3">
      <c r="A208" s="853">
        <v>4.38</v>
      </c>
      <c r="B208" s="811">
        <v>53</v>
      </c>
    </row>
    <row r="209" spans="1:2" s="1040" customFormat="1">
      <c r="A209" s="1006">
        <v>4.43</v>
      </c>
      <c r="B209" s="1006">
        <v>38</v>
      </c>
    </row>
    <row r="210" spans="1:2">
      <c r="A210" s="151"/>
      <c r="B210" s="688"/>
    </row>
    <row r="211" spans="1:2" ht="23.25">
      <c r="A211" s="932"/>
      <c r="B211" s="314"/>
    </row>
    <row r="212" spans="1:2" ht="54">
      <c r="A212" s="936" t="s">
        <v>104</v>
      </c>
      <c r="B212" s="1026" t="s">
        <v>111</v>
      </c>
    </row>
    <row r="213" spans="1:2">
      <c r="A213" s="1054">
        <v>4.5999999999999996</v>
      </c>
      <c r="B213" s="1055">
        <v>9</v>
      </c>
    </row>
    <row r="214" spans="1:2">
      <c r="A214" s="1031">
        <v>4.17</v>
      </c>
      <c r="B214" s="793">
        <v>10</v>
      </c>
    </row>
    <row r="215" spans="1:2">
      <c r="A215" s="1031">
        <v>5</v>
      </c>
      <c r="B215" s="793">
        <v>2</v>
      </c>
    </row>
    <row r="216" spans="1:2">
      <c r="A216" s="1031">
        <v>4.5999999999999996</v>
      </c>
      <c r="B216" s="793">
        <v>13</v>
      </c>
    </row>
    <row r="217" spans="1:2">
      <c r="A217" s="1031">
        <v>4.43</v>
      </c>
      <c r="B217" s="793">
        <v>7</v>
      </c>
    </row>
    <row r="218" spans="1:2">
      <c r="A218" s="1031">
        <v>4.3600000000000003</v>
      </c>
      <c r="B218" s="793">
        <v>11</v>
      </c>
    </row>
    <row r="219" spans="1:2">
      <c r="A219" s="1031">
        <v>4.08</v>
      </c>
      <c r="B219" s="793">
        <v>19</v>
      </c>
    </row>
    <row r="220" spans="1:2">
      <c r="A220" s="1031">
        <v>4.0599999999999996</v>
      </c>
      <c r="B220" s="793">
        <v>13</v>
      </c>
    </row>
    <row r="221" spans="1:2">
      <c r="A221" s="1031">
        <v>4.45</v>
      </c>
      <c r="B221" s="793">
        <v>6</v>
      </c>
    </row>
    <row r="222" spans="1:2">
      <c r="A222" s="1031">
        <v>4.76</v>
      </c>
      <c r="B222" s="793">
        <v>5</v>
      </c>
    </row>
    <row r="223" spans="1:2" s="1040" customFormat="1">
      <c r="A223" s="1033">
        <v>4.37</v>
      </c>
      <c r="B223" s="1034">
        <v>15</v>
      </c>
    </row>
    <row r="225" spans="1:2">
      <c r="A225" s="1120">
        <v>4.72</v>
      </c>
      <c r="B225" s="1121">
        <v>29</v>
      </c>
    </row>
    <row r="226" spans="1:2">
      <c r="A226" s="1108">
        <v>4.9800000000000004</v>
      </c>
      <c r="B226" s="1107">
        <v>13</v>
      </c>
    </row>
    <row r="227" spans="1:2">
      <c r="A227" s="1108">
        <v>4.54</v>
      </c>
      <c r="B227" s="1107">
        <v>19</v>
      </c>
    </row>
    <row r="228" spans="1:2">
      <c r="A228" s="1108">
        <v>4.6399999999999997</v>
      </c>
      <c r="B228" s="1107">
        <v>15</v>
      </c>
    </row>
    <row r="229" spans="1:2">
      <c r="A229" s="1117">
        <v>4.1100000000000003</v>
      </c>
      <c r="B229" s="1116">
        <v>28</v>
      </c>
    </row>
    <row r="230" spans="1:2">
      <c r="A230" s="122"/>
      <c r="B230" s="70"/>
    </row>
    <row r="231" spans="1:2" ht="23.25">
      <c r="A231" s="570">
        <f>SUMPRODUCT(A1:A230,B1:B230)/SUM(B1:B230)</f>
        <v>4.1906408662092591</v>
      </c>
      <c r="B231" s="688"/>
    </row>
    <row r="234" spans="1:2">
      <c r="A234" s="72"/>
      <c r="B234" s="72"/>
    </row>
    <row r="235" spans="1:2">
      <c r="A235" s="72"/>
      <c r="B235" s="72"/>
    </row>
    <row r="237" spans="1:2">
      <c r="A237" s="1296"/>
      <c r="B237" s="1296"/>
    </row>
    <row r="241" spans="1:2">
      <c r="A241" s="1296"/>
      <c r="B241" s="1296"/>
    </row>
    <row r="246" spans="1:2">
      <c r="A246" s="75"/>
      <c r="B246" s="75"/>
    </row>
    <row r="247" spans="1:2">
      <c r="A247" s="75"/>
      <c r="B247" s="75"/>
    </row>
    <row r="248" spans="1:2">
      <c r="A248" s="75"/>
      <c r="B248" s="75"/>
    </row>
    <row r="249" spans="1:2">
      <c r="A249" s="75"/>
      <c r="B249" s="75"/>
    </row>
  </sheetData>
  <mergeCells count="12">
    <mergeCell ref="C15:C16"/>
    <mergeCell ref="C3:C4"/>
    <mergeCell ref="A241:B241"/>
    <mergeCell ref="A103:B103"/>
    <mergeCell ref="A106:B106"/>
    <mergeCell ref="A108:B108"/>
    <mergeCell ref="A111:B111"/>
    <mergeCell ref="A113:B113"/>
    <mergeCell ref="A115:B115"/>
    <mergeCell ref="A118:B118"/>
    <mergeCell ref="A120:B120"/>
    <mergeCell ref="A237:B2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6"/>
  <sheetViews>
    <sheetView view="pageBreakPreview" zoomScaleNormal="100" zoomScaleSheetLayoutView="100" workbookViewId="0">
      <selection sqref="A1:J1"/>
    </sheetView>
  </sheetViews>
  <sheetFormatPr defaultRowHeight="18.75"/>
  <cols>
    <col min="1" max="1" width="5.42578125" style="5" customWidth="1"/>
    <col min="2" max="2" width="28.140625" style="5" customWidth="1"/>
    <col min="3" max="3" width="25.140625" style="5" customWidth="1"/>
    <col min="4" max="4" width="16.85546875" style="5" customWidth="1"/>
    <col min="5" max="5" width="19.42578125" style="5" customWidth="1"/>
    <col min="6" max="6" width="13.85546875" style="5" customWidth="1"/>
    <col min="7" max="10" width="6.7109375" style="5" customWidth="1"/>
    <col min="11" max="256" width="9.140625" style="5"/>
    <col min="257" max="257" width="5.42578125" style="5" customWidth="1"/>
    <col min="258" max="258" width="28.140625" style="5" customWidth="1"/>
    <col min="259" max="259" width="25.140625" style="5" customWidth="1"/>
    <col min="260" max="260" width="15" style="5" customWidth="1"/>
    <col min="261" max="261" width="19.42578125" style="5" customWidth="1"/>
    <col min="262" max="262" width="13.140625" style="5" customWidth="1"/>
    <col min="263" max="266" width="6.7109375" style="5" customWidth="1"/>
    <col min="267" max="512" width="9.140625" style="5"/>
    <col min="513" max="513" width="5.42578125" style="5" customWidth="1"/>
    <col min="514" max="514" width="28.140625" style="5" customWidth="1"/>
    <col min="515" max="515" width="25.140625" style="5" customWidth="1"/>
    <col min="516" max="516" width="15" style="5" customWidth="1"/>
    <col min="517" max="517" width="19.42578125" style="5" customWidth="1"/>
    <col min="518" max="518" width="13.140625" style="5" customWidth="1"/>
    <col min="519" max="522" width="6.7109375" style="5" customWidth="1"/>
    <col min="523" max="768" width="9.140625" style="5"/>
    <col min="769" max="769" width="5.42578125" style="5" customWidth="1"/>
    <col min="770" max="770" width="28.140625" style="5" customWidth="1"/>
    <col min="771" max="771" width="25.140625" style="5" customWidth="1"/>
    <col min="772" max="772" width="15" style="5" customWidth="1"/>
    <col min="773" max="773" width="19.42578125" style="5" customWidth="1"/>
    <col min="774" max="774" width="13.140625" style="5" customWidth="1"/>
    <col min="775" max="778" width="6.7109375" style="5" customWidth="1"/>
    <col min="779" max="1024" width="9.140625" style="5"/>
    <col min="1025" max="1025" width="5.42578125" style="5" customWidth="1"/>
    <col min="1026" max="1026" width="28.140625" style="5" customWidth="1"/>
    <col min="1027" max="1027" width="25.140625" style="5" customWidth="1"/>
    <col min="1028" max="1028" width="15" style="5" customWidth="1"/>
    <col min="1029" max="1029" width="19.42578125" style="5" customWidth="1"/>
    <col min="1030" max="1030" width="13.140625" style="5" customWidth="1"/>
    <col min="1031" max="1034" width="6.7109375" style="5" customWidth="1"/>
    <col min="1035" max="1280" width="9.140625" style="5"/>
    <col min="1281" max="1281" width="5.42578125" style="5" customWidth="1"/>
    <col min="1282" max="1282" width="28.140625" style="5" customWidth="1"/>
    <col min="1283" max="1283" width="25.140625" style="5" customWidth="1"/>
    <col min="1284" max="1284" width="15" style="5" customWidth="1"/>
    <col min="1285" max="1285" width="19.42578125" style="5" customWidth="1"/>
    <col min="1286" max="1286" width="13.140625" style="5" customWidth="1"/>
    <col min="1287" max="1290" width="6.7109375" style="5" customWidth="1"/>
    <col min="1291" max="1536" width="9.140625" style="5"/>
    <col min="1537" max="1537" width="5.42578125" style="5" customWidth="1"/>
    <col min="1538" max="1538" width="28.140625" style="5" customWidth="1"/>
    <col min="1539" max="1539" width="25.140625" style="5" customWidth="1"/>
    <col min="1540" max="1540" width="15" style="5" customWidth="1"/>
    <col min="1541" max="1541" width="19.42578125" style="5" customWidth="1"/>
    <col min="1542" max="1542" width="13.140625" style="5" customWidth="1"/>
    <col min="1543" max="1546" width="6.7109375" style="5" customWidth="1"/>
    <col min="1547" max="1792" width="9.140625" style="5"/>
    <col min="1793" max="1793" width="5.42578125" style="5" customWidth="1"/>
    <col min="1794" max="1794" width="28.140625" style="5" customWidth="1"/>
    <col min="1795" max="1795" width="25.140625" style="5" customWidth="1"/>
    <col min="1796" max="1796" width="15" style="5" customWidth="1"/>
    <col min="1797" max="1797" width="19.42578125" style="5" customWidth="1"/>
    <col min="1798" max="1798" width="13.140625" style="5" customWidth="1"/>
    <col min="1799" max="1802" width="6.7109375" style="5" customWidth="1"/>
    <col min="1803" max="2048" width="9.140625" style="5"/>
    <col min="2049" max="2049" width="5.42578125" style="5" customWidth="1"/>
    <col min="2050" max="2050" width="28.140625" style="5" customWidth="1"/>
    <col min="2051" max="2051" width="25.140625" style="5" customWidth="1"/>
    <col min="2052" max="2052" width="15" style="5" customWidth="1"/>
    <col min="2053" max="2053" width="19.42578125" style="5" customWidth="1"/>
    <col min="2054" max="2054" width="13.140625" style="5" customWidth="1"/>
    <col min="2055" max="2058" width="6.7109375" style="5" customWidth="1"/>
    <col min="2059" max="2304" width="9.140625" style="5"/>
    <col min="2305" max="2305" width="5.42578125" style="5" customWidth="1"/>
    <col min="2306" max="2306" width="28.140625" style="5" customWidth="1"/>
    <col min="2307" max="2307" width="25.140625" style="5" customWidth="1"/>
    <col min="2308" max="2308" width="15" style="5" customWidth="1"/>
    <col min="2309" max="2309" width="19.42578125" style="5" customWidth="1"/>
    <col min="2310" max="2310" width="13.140625" style="5" customWidth="1"/>
    <col min="2311" max="2314" width="6.7109375" style="5" customWidth="1"/>
    <col min="2315" max="2560" width="9.140625" style="5"/>
    <col min="2561" max="2561" width="5.42578125" style="5" customWidth="1"/>
    <col min="2562" max="2562" width="28.140625" style="5" customWidth="1"/>
    <col min="2563" max="2563" width="25.140625" style="5" customWidth="1"/>
    <col min="2564" max="2564" width="15" style="5" customWidth="1"/>
    <col min="2565" max="2565" width="19.42578125" style="5" customWidth="1"/>
    <col min="2566" max="2566" width="13.140625" style="5" customWidth="1"/>
    <col min="2567" max="2570" width="6.7109375" style="5" customWidth="1"/>
    <col min="2571" max="2816" width="9.140625" style="5"/>
    <col min="2817" max="2817" width="5.42578125" style="5" customWidth="1"/>
    <col min="2818" max="2818" width="28.140625" style="5" customWidth="1"/>
    <col min="2819" max="2819" width="25.140625" style="5" customWidth="1"/>
    <col min="2820" max="2820" width="15" style="5" customWidth="1"/>
    <col min="2821" max="2821" width="19.42578125" style="5" customWidth="1"/>
    <col min="2822" max="2822" width="13.140625" style="5" customWidth="1"/>
    <col min="2823" max="2826" width="6.7109375" style="5" customWidth="1"/>
    <col min="2827" max="3072" width="9.140625" style="5"/>
    <col min="3073" max="3073" width="5.42578125" style="5" customWidth="1"/>
    <col min="3074" max="3074" width="28.140625" style="5" customWidth="1"/>
    <col min="3075" max="3075" width="25.140625" style="5" customWidth="1"/>
    <col min="3076" max="3076" width="15" style="5" customWidth="1"/>
    <col min="3077" max="3077" width="19.42578125" style="5" customWidth="1"/>
    <col min="3078" max="3078" width="13.140625" style="5" customWidth="1"/>
    <col min="3079" max="3082" width="6.7109375" style="5" customWidth="1"/>
    <col min="3083" max="3328" width="9.140625" style="5"/>
    <col min="3329" max="3329" width="5.42578125" style="5" customWidth="1"/>
    <col min="3330" max="3330" width="28.140625" style="5" customWidth="1"/>
    <col min="3331" max="3331" width="25.140625" style="5" customWidth="1"/>
    <col min="3332" max="3332" width="15" style="5" customWidth="1"/>
    <col min="3333" max="3333" width="19.42578125" style="5" customWidth="1"/>
    <col min="3334" max="3334" width="13.140625" style="5" customWidth="1"/>
    <col min="3335" max="3338" width="6.7109375" style="5" customWidth="1"/>
    <col min="3339" max="3584" width="9.140625" style="5"/>
    <col min="3585" max="3585" width="5.42578125" style="5" customWidth="1"/>
    <col min="3586" max="3586" width="28.140625" style="5" customWidth="1"/>
    <col min="3587" max="3587" width="25.140625" style="5" customWidth="1"/>
    <col min="3588" max="3588" width="15" style="5" customWidth="1"/>
    <col min="3589" max="3589" width="19.42578125" style="5" customWidth="1"/>
    <col min="3590" max="3590" width="13.140625" style="5" customWidth="1"/>
    <col min="3591" max="3594" width="6.7109375" style="5" customWidth="1"/>
    <col min="3595" max="3840" width="9.140625" style="5"/>
    <col min="3841" max="3841" width="5.42578125" style="5" customWidth="1"/>
    <col min="3842" max="3842" width="28.140625" style="5" customWidth="1"/>
    <col min="3843" max="3843" width="25.140625" style="5" customWidth="1"/>
    <col min="3844" max="3844" width="15" style="5" customWidth="1"/>
    <col min="3845" max="3845" width="19.42578125" style="5" customWidth="1"/>
    <col min="3846" max="3846" width="13.140625" style="5" customWidth="1"/>
    <col min="3847" max="3850" width="6.7109375" style="5" customWidth="1"/>
    <col min="3851" max="4096" width="9.140625" style="5"/>
    <col min="4097" max="4097" width="5.42578125" style="5" customWidth="1"/>
    <col min="4098" max="4098" width="28.140625" style="5" customWidth="1"/>
    <col min="4099" max="4099" width="25.140625" style="5" customWidth="1"/>
    <col min="4100" max="4100" width="15" style="5" customWidth="1"/>
    <col min="4101" max="4101" width="19.42578125" style="5" customWidth="1"/>
    <col min="4102" max="4102" width="13.140625" style="5" customWidth="1"/>
    <col min="4103" max="4106" width="6.7109375" style="5" customWidth="1"/>
    <col min="4107" max="4352" width="9.140625" style="5"/>
    <col min="4353" max="4353" width="5.42578125" style="5" customWidth="1"/>
    <col min="4354" max="4354" width="28.140625" style="5" customWidth="1"/>
    <col min="4355" max="4355" width="25.140625" style="5" customWidth="1"/>
    <col min="4356" max="4356" width="15" style="5" customWidth="1"/>
    <col min="4357" max="4357" width="19.42578125" style="5" customWidth="1"/>
    <col min="4358" max="4358" width="13.140625" style="5" customWidth="1"/>
    <col min="4359" max="4362" width="6.7109375" style="5" customWidth="1"/>
    <col min="4363" max="4608" width="9.140625" style="5"/>
    <col min="4609" max="4609" width="5.42578125" style="5" customWidth="1"/>
    <col min="4610" max="4610" width="28.140625" style="5" customWidth="1"/>
    <col min="4611" max="4611" width="25.140625" style="5" customWidth="1"/>
    <col min="4612" max="4612" width="15" style="5" customWidth="1"/>
    <col min="4613" max="4613" width="19.42578125" style="5" customWidth="1"/>
    <col min="4614" max="4614" width="13.140625" style="5" customWidth="1"/>
    <col min="4615" max="4618" width="6.7109375" style="5" customWidth="1"/>
    <col min="4619" max="4864" width="9.140625" style="5"/>
    <col min="4865" max="4865" width="5.42578125" style="5" customWidth="1"/>
    <col min="4866" max="4866" width="28.140625" style="5" customWidth="1"/>
    <col min="4867" max="4867" width="25.140625" style="5" customWidth="1"/>
    <col min="4868" max="4868" width="15" style="5" customWidth="1"/>
    <col min="4869" max="4869" width="19.42578125" style="5" customWidth="1"/>
    <col min="4870" max="4870" width="13.140625" style="5" customWidth="1"/>
    <col min="4871" max="4874" width="6.7109375" style="5" customWidth="1"/>
    <col min="4875" max="5120" width="9.140625" style="5"/>
    <col min="5121" max="5121" width="5.42578125" style="5" customWidth="1"/>
    <col min="5122" max="5122" width="28.140625" style="5" customWidth="1"/>
    <col min="5123" max="5123" width="25.140625" style="5" customWidth="1"/>
    <col min="5124" max="5124" width="15" style="5" customWidth="1"/>
    <col min="5125" max="5125" width="19.42578125" style="5" customWidth="1"/>
    <col min="5126" max="5126" width="13.140625" style="5" customWidth="1"/>
    <col min="5127" max="5130" width="6.7109375" style="5" customWidth="1"/>
    <col min="5131" max="5376" width="9.140625" style="5"/>
    <col min="5377" max="5377" width="5.42578125" style="5" customWidth="1"/>
    <col min="5378" max="5378" width="28.140625" style="5" customWidth="1"/>
    <col min="5379" max="5379" width="25.140625" style="5" customWidth="1"/>
    <col min="5380" max="5380" width="15" style="5" customWidth="1"/>
    <col min="5381" max="5381" width="19.42578125" style="5" customWidth="1"/>
    <col min="5382" max="5382" width="13.140625" style="5" customWidth="1"/>
    <col min="5383" max="5386" width="6.7109375" style="5" customWidth="1"/>
    <col min="5387" max="5632" width="9.140625" style="5"/>
    <col min="5633" max="5633" width="5.42578125" style="5" customWidth="1"/>
    <col min="5634" max="5634" width="28.140625" style="5" customWidth="1"/>
    <col min="5635" max="5635" width="25.140625" style="5" customWidth="1"/>
    <col min="5636" max="5636" width="15" style="5" customWidth="1"/>
    <col min="5637" max="5637" width="19.42578125" style="5" customWidth="1"/>
    <col min="5638" max="5638" width="13.140625" style="5" customWidth="1"/>
    <col min="5639" max="5642" width="6.7109375" style="5" customWidth="1"/>
    <col min="5643" max="5888" width="9.140625" style="5"/>
    <col min="5889" max="5889" width="5.42578125" style="5" customWidth="1"/>
    <col min="5890" max="5890" width="28.140625" style="5" customWidth="1"/>
    <col min="5891" max="5891" width="25.140625" style="5" customWidth="1"/>
    <col min="5892" max="5892" width="15" style="5" customWidth="1"/>
    <col min="5893" max="5893" width="19.42578125" style="5" customWidth="1"/>
    <col min="5894" max="5894" width="13.140625" style="5" customWidth="1"/>
    <col min="5895" max="5898" width="6.7109375" style="5" customWidth="1"/>
    <col min="5899" max="6144" width="9.140625" style="5"/>
    <col min="6145" max="6145" width="5.42578125" style="5" customWidth="1"/>
    <col min="6146" max="6146" width="28.140625" style="5" customWidth="1"/>
    <col min="6147" max="6147" width="25.140625" style="5" customWidth="1"/>
    <col min="6148" max="6148" width="15" style="5" customWidth="1"/>
    <col min="6149" max="6149" width="19.42578125" style="5" customWidth="1"/>
    <col min="6150" max="6150" width="13.140625" style="5" customWidth="1"/>
    <col min="6151" max="6154" width="6.7109375" style="5" customWidth="1"/>
    <col min="6155" max="6400" width="9.140625" style="5"/>
    <col min="6401" max="6401" width="5.42578125" style="5" customWidth="1"/>
    <col min="6402" max="6402" width="28.140625" style="5" customWidth="1"/>
    <col min="6403" max="6403" width="25.140625" style="5" customWidth="1"/>
    <col min="6404" max="6404" width="15" style="5" customWidth="1"/>
    <col min="6405" max="6405" width="19.42578125" style="5" customWidth="1"/>
    <col min="6406" max="6406" width="13.140625" style="5" customWidth="1"/>
    <col min="6407" max="6410" width="6.7109375" style="5" customWidth="1"/>
    <col min="6411" max="6656" width="9.140625" style="5"/>
    <col min="6657" max="6657" width="5.42578125" style="5" customWidth="1"/>
    <col min="6658" max="6658" width="28.140625" style="5" customWidth="1"/>
    <col min="6659" max="6659" width="25.140625" style="5" customWidth="1"/>
    <col min="6660" max="6660" width="15" style="5" customWidth="1"/>
    <col min="6661" max="6661" width="19.42578125" style="5" customWidth="1"/>
    <col min="6662" max="6662" width="13.140625" style="5" customWidth="1"/>
    <col min="6663" max="6666" width="6.7109375" style="5" customWidth="1"/>
    <col min="6667" max="6912" width="9.140625" style="5"/>
    <col min="6913" max="6913" width="5.42578125" style="5" customWidth="1"/>
    <col min="6914" max="6914" width="28.140625" style="5" customWidth="1"/>
    <col min="6915" max="6915" width="25.140625" style="5" customWidth="1"/>
    <col min="6916" max="6916" width="15" style="5" customWidth="1"/>
    <col min="6917" max="6917" width="19.42578125" style="5" customWidth="1"/>
    <col min="6918" max="6918" width="13.140625" style="5" customWidth="1"/>
    <col min="6919" max="6922" width="6.7109375" style="5" customWidth="1"/>
    <col min="6923" max="7168" width="9.140625" style="5"/>
    <col min="7169" max="7169" width="5.42578125" style="5" customWidth="1"/>
    <col min="7170" max="7170" width="28.140625" style="5" customWidth="1"/>
    <col min="7171" max="7171" width="25.140625" style="5" customWidth="1"/>
    <col min="7172" max="7172" width="15" style="5" customWidth="1"/>
    <col min="7173" max="7173" width="19.42578125" style="5" customWidth="1"/>
    <col min="7174" max="7174" width="13.140625" style="5" customWidth="1"/>
    <col min="7175" max="7178" width="6.7109375" style="5" customWidth="1"/>
    <col min="7179" max="7424" width="9.140625" style="5"/>
    <col min="7425" max="7425" width="5.42578125" style="5" customWidth="1"/>
    <col min="7426" max="7426" width="28.140625" style="5" customWidth="1"/>
    <col min="7427" max="7427" width="25.140625" style="5" customWidth="1"/>
    <col min="7428" max="7428" width="15" style="5" customWidth="1"/>
    <col min="7429" max="7429" width="19.42578125" style="5" customWidth="1"/>
    <col min="7430" max="7430" width="13.140625" style="5" customWidth="1"/>
    <col min="7431" max="7434" width="6.7109375" style="5" customWidth="1"/>
    <col min="7435" max="7680" width="9.140625" style="5"/>
    <col min="7681" max="7681" width="5.42578125" style="5" customWidth="1"/>
    <col min="7682" max="7682" width="28.140625" style="5" customWidth="1"/>
    <col min="7683" max="7683" width="25.140625" style="5" customWidth="1"/>
    <col min="7684" max="7684" width="15" style="5" customWidth="1"/>
    <col min="7685" max="7685" width="19.42578125" style="5" customWidth="1"/>
    <col min="7686" max="7686" width="13.140625" style="5" customWidth="1"/>
    <col min="7687" max="7690" width="6.7109375" style="5" customWidth="1"/>
    <col min="7691" max="7936" width="9.140625" style="5"/>
    <col min="7937" max="7937" width="5.42578125" style="5" customWidth="1"/>
    <col min="7938" max="7938" width="28.140625" style="5" customWidth="1"/>
    <col min="7939" max="7939" width="25.140625" style="5" customWidth="1"/>
    <col min="7940" max="7940" width="15" style="5" customWidth="1"/>
    <col min="7941" max="7941" width="19.42578125" style="5" customWidth="1"/>
    <col min="7942" max="7942" width="13.140625" style="5" customWidth="1"/>
    <col min="7943" max="7946" width="6.7109375" style="5" customWidth="1"/>
    <col min="7947" max="8192" width="9.140625" style="5"/>
    <col min="8193" max="8193" width="5.42578125" style="5" customWidth="1"/>
    <col min="8194" max="8194" width="28.140625" style="5" customWidth="1"/>
    <col min="8195" max="8195" width="25.140625" style="5" customWidth="1"/>
    <col min="8196" max="8196" width="15" style="5" customWidth="1"/>
    <col min="8197" max="8197" width="19.42578125" style="5" customWidth="1"/>
    <col min="8198" max="8198" width="13.140625" style="5" customWidth="1"/>
    <col min="8199" max="8202" width="6.7109375" style="5" customWidth="1"/>
    <col min="8203" max="8448" width="9.140625" style="5"/>
    <col min="8449" max="8449" width="5.42578125" style="5" customWidth="1"/>
    <col min="8450" max="8450" width="28.140625" style="5" customWidth="1"/>
    <col min="8451" max="8451" width="25.140625" style="5" customWidth="1"/>
    <col min="8452" max="8452" width="15" style="5" customWidth="1"/>
    <col min="8453" max="8453" width="19.42578125" style="5" customWidth="1"/>
    <col min="8454" max="8454" width="13.140625" style="5" customWidth="1"/>
    <col min="8455" max="8458" width="6.7109375" style="5" customWidth="1"/>
    <col min="8459" max="8704" width="9.140625" style="5"/>
    <col min="8705" max="8705" width="5.42578125" style="5" customWidth="1"/>
    <col min="8706" max="8706" width="28.140625" style="5" customWidth="1"/>
    <col min="8707" max="8707" width="25.140625" style="5" customWidth="1"/>
    <col min="8708" max="8708" width="15" style="5" customWidth="1"/>
    <col min="8709" max="8709" width="19.42578125" style="5" customWidth="1"/>
    <col min="8710" max="8710" width="13.140625" style="5" customWidth="1"/>
    <col min="8711" max="8714" width="6.7109375" style="5" customWidth="1"/>
    <col min="8715" max="8960" width="9.140625" style="5"/>
    <col min="8961" max="8961" width="5.42578125" style="5" customWidth="1"/>
    <col min="8962" max="8962" width="28.140625" style="5" customWidth="1"/>
    <col min="8963" max="8963" width="25.140625" style="5" customWidth="1"/>
    <col min="8964" max="8964" width="15" style="5" customWidth="1"/>
    <col min="8965" max="8965" width="19.42578125" style="5" customWidth="1"/>
    <col min="8966" max="8966" width="13.140625" style="5" customWidth="1"/>
    <col min="8967" max="8970" width="6.7109375" style="5" customWidth="1"/>
    <col min="8971" max="9216" width="9.140625" style="5"/>
    <col min="9217" max="9217" width="5.42578125" style="5" customWidth="1"/>
    <col min="9218" max="9218" width="28.140625" style="5" customWidth="1"/>
    <col min="9219" max="9219" width="25.140625" style="5" customWidth="1"/>
    <col min="9220" max="9220" width="15" style="5" customWidth="1"/>
    <col min="9221" max="9221" width="19.42578125" style="5" customWidth="1"/>
    <col min="9222" max="9222" width="13.140625" style="5" customWidth="1"/>
    <col min="9223" max="9226" width="6.7109375" style="5" customWidth="1"/>
    <col min="9227" max="9472" width="9.140625" style="5"/>
    <col min="9473" max="9473" width="5.42578125" style="5" customWidth="1"/>
    <col min="9474" max="9474" width="28.140625" style="5" customWidth="1"/>
    <col min="9475" max="9475" width="25.140625" style="5" customWidth="1"/>
    <col min="9476" max="9476" width="15" style="5" customWidth="1"/>
    <col min="9477" max="9477" width="19.42578125" style="5" customWidth="1"/>
    <col min="9478" max="9478" width="13.140625" style="5" customWidth="1"/>
    <col min="9479" max="9482" width="6.7109375" style="5" customWidth="1"/>
    <col min="9483" max="9728" width="9.140625" style="5"/>
    <col min="9729" max="9729" width="5.42578125" style="5" customWidth="1"/>
    <col min="9730" max="9730" width="28.140625" style="5" customWidth="1"/>
    <col min="9731" max="9731" width="25.140625" style="5" customWidth="1"/>
    <col min="9732" max="9732" width="15" style="5" customWidth="1"/>
    <col min="9733" max="9733" width="19.42578125" style="5" customWidth="1"/>
    <col min="9734" max="9734" width="13.140625" style="5" customWidth="1"/>
    <col min="9735" max="9738" width="6.7109375" style="5" customWidth="1"/>
    <col min="9739" max="9984" width="9.140625" style="5"/>
    <col min="9985" max="9985" width="5.42578125" style="5" customWidth="1"/>
    <col min="9986" max="9986" width="28.140625" style="5" customWidth="1"/>
    <col min="9987" max="9987" width="25.140625" style="5" customWidth="1"/>
    <col min="9988" max="9988" width="15" style="5" customWidth="1"/>
    <col min="9989" max="9989" width="19.42578125" style="5" customWidth="1"/>
    <col min="9990" max="9990" width="13.140625" style="5" customWidth="1"/>
    <col min="9991" max="9994" width="6.7109375" style="5" customWidth="1"/>
    <col min="9995" max="10240" width="9.140625" style="5"/>
    <col min="10241" max="10241" width="5.42578125" style="5" customWidth="1"/>
    <col min="10242" max="10242" width="28.140625" style="5" customWidth="1"/>
    <col min="10243" max="10243" width="25.140625" style="5" customWidth="1"/>
    <col min="10244" max="10244" width="15" style="5" customWidth="1"/>
    <col min="10245" max="10245" width="19.42578125" style="5" customWidth="1"/>
    <col min="10246" max="10246" width="13.140625" style="5" customWidth="1"/>
    <col min="10247" max="10250" width="6.7109375" style="5" customWidth="1"/>
    <col min="10251" max="10496" width="9.140625" style="5"/>
    <col min="10497" max="10497" width="5.42578125" style="5" customWidth="1"/>
    <col min="10498" max="10498" width="28.140625" style="5" customWidth="1"/>
    <col min="10499" max="10499" width="25.140625" style="5" customWidth="1"/>
    <col min="10500" max="10500" width="15" style="5" customWidth="1"/>
    <col min="10501" max="10501" width="19.42578125" style="5" customWidth="1"/>
    <col min="10502" max="10502" width="13.140625" style="5" customWidth="1"/>
    <col min="10503" max="10506" width="6.7109375" style="5" customWidth="1"/>
    <col min="10507" max="10752" width="9.140625" style="5"/>
    <col min="10753" max="10753" width="5.42578125" style="5" customWidth="1"/>
    <col min="10754" max="10754" width="28.140625" style="5" customWidth="1"/>
    <col min="10755" max="10755" width="25.140625" style="5" customWidth="1"/>
    <col min="10756" max="10756" width="15" style="5" customWidth="1"/>
    <col min="10757" max="10757" width="19.42578125" style="5" customWidth="1"/>
    <col min="10758" max="10758" width="13.140625" style="5" customWidth="1"/>
    <col min="10759" max="10762" width="6.7109375" style="5" customWidth="1"/>
    <col min="10763" max="11008" width="9.140625" style="5"/>
    <col min="11009" max="11009" width="5.42578125" style="5" customWidth="1"/>
    <col min="11010" max="11010" width="28.140625" style="5" customWidth="1"/>
    <col min="11011" max="11011" width="25.140625" style="5" customWidth="1"/>
    <col min="11012" max="11012" width="15" style="5" customWidth="1"/>
    <col min="11013" max="11013" width="19.42578125" style="5" customWidth="1"/>
    <col min="11014" max="11014" width="13.140625" style="5" customWidth="1"/>
    <col min="11015" max="11018" width="6.7109375" style="5" customWidth="1"/>
    <col min="11019" max="11264" width="9.140625" style="5"/>
    <col min="11265" max="11265" width="5.42578125" style="5" customWidth="1"/>
    <col min="11266" max="11266" width="28.140625" style="5" customWidth="1"/>
    <col min="11267" max="11267" width="25.140625" style="5" customWidth="1"/>
    <col min="11268" max="11268" width="15" style="5" customWidth="1"/>
    <col min="11269" max="11269" width="19.42578125" style="5" customWidth="1"/>
    <col min="11270" max="11270" width="13.140625" style="5" customWidth="1"/>
    <col min="11271" max="11274" width="6.7109375" style="5" customWidth="1"/>
    <col min="11275" max="11520" width="9.140625" style="5"/>
    <col min="11521" max="11521" width="5.42578125" style="5" customWidth="1"/>
    <col min="11522" max="11522" width="28.140625" style="5" customWidth="1"/>
    <col min="11523" max="11523" width="25.140625" style="5" customWidth="1"/>
    <col min="11524" max="11524" width="15" style="5" customWidth="1"/>
    <col min="11525" max="11525" width="19.42578125" style="5" customWidth="1"/>
    <col min="11526" max="11526" width="13.140625" style="5" customWidth="1"/>
    <col min="11527" max="11530" width="6.7109375" style="5" customWidth="1"/>
    <col min="11531" max="11776" width="9.140625" style="5"/>
    <col min="11777" max="11777" width="5.42578125" style="5" customWidth="1"/>
    <col min="11778" max="11778" width="28.140625" style="5" customWidth="1"/>
    <col min="11779" max="11779" width="25.140625" style="5" customWidth="1"/>
    <col min="11780" max="11780" width="15" style="5" customWidth="1"/>
    <col min="11781" max="11781" width="19.42578125" style="5" customWidth="1"/>
    <col min="11782" max="11782" width="13.140625" style="5" customWidth="1"/>
    <col min="11783" max="11786" width="6.7109375" style="5" customWidth="1"/>
    <col min="11787" max="12032" width="9.140625" style="5"/>
    <col min="12033" max="12033" width="5.42578125" style="5" customWidth="1"/>
    <col min="12034" max="12034" width="28.140625" style="5" customWidth="1"/>
    <col min="12035" max="12035" width="25.140625" style="5" customWidth="1"/>
    <col min="12036" max="12036" width="15" style="5" customWidth="1"/>
    <col min="12037" max="12037" width="19.42578125" style="5" customWidth="1"/>
    <col min="12038" max="12038" width="13.140625" style="5" customWidth="1"/>
    <col min="12039" max="12042" width="6.7109375" style="5" customWidth="1"/>
    <col min="12043" max="12288" width="9.140625" style="5"/>
    <col min="12289" max="12289" width="5.42578125" style="5" customWidth="1"/>
    <col min="12290" max="12290" width="28.140625" style="5" customWidth="1"/>
    <col min="12291" max="12291" width="25.140625" style="5" customWidth="1"/>
    <col min="12292" max="12292" width="15" style="5" customWidth="1"/>
    <col min="12293" max="12293" width="19.42578125" style="5" customWidth="1"/>
    <col min="12294" max="12294" width="13.140625" style="5" customWidth="1"/>
    <col min="12295" max="12298" width="6.7109375" style="5" customWidth="1"/>
    <col min="12299" max="12544" width="9.140625" style="5"/>
    <col min="12545" max="12545" width="5.42578125" style="5" customWidth="1"/>
    <col min="12546" max="12546" width="28.140625" style="5" customWidth="1"/>
    <col min="12547" max="12547" width="25.140625" style="5" customWidth="1"/>
    <col min="12548" max="12548" width="15" style="5" customWidth="1"/>
    <col min="12549" max="12549" width="19.42578125" style="5" customWidth="1"/>
    <col min="12550" max="12550" width="13.140625" style="5" customWidth="1"/>
    <col min="12551" max="12554" width="6.7109375" style="5" customWidth="1"/>
    <col min="12555" max="12800" width="9.140625" style="5"/>
    <col min="12801" max="12801" width="5.42578125" style="5" customWidth="1"/>
    <col min="12802" max="12802" width="28.140625" style="5" customWidth="1"/>
    <col min="12803" max="12803" width="25.140625" style="5" customWidth="1"/>
    <col min="12804" max="12804" width="15" style="5" customWidth="1"/>
    <col min="12805" max="12805" width="19.42578125" style="5" customWidth="1"/>
    <col min="12806" max="12806" width="13.140625" style="5" customWidth="1"/>
    <col min="12807" max="12810" width="6.7109375" style="5" customWidth="1"/>
    <col min="12811" max="13056" width="9.140625" style="5"/>
    <col min="13057" max="13057" width="5.42578125" style="5" customWidth="1"/>
    <col min="13058" max="13058" width="28.140625" style="5" customWidth="1"/>
    <col min="13059" max="13059" width="25.140625" style="5" customWidth="1"/>
    <col min="13060" max="13060" width="15" style="5" customWidth="1"/>
    <col min="13061" max="13061" width="19.42578125" style="5" customWidth="1"/>
    <col min="13062" max="13062" width="13.140625" style="5" customWidth="1"/>
    <col min="13063" max="13066" width="6.7109375" style="5" customWidth="1"/>
    <col min="13067" max="13312" width="9.140625" style="5"/>
    <col min="13313" max="13313" width="5.42578125" style="5" customWidth="1"/>
    <col min="13314" max="13314" width="28.140625" style="5" customWidth="1"/>
    <col min="13315" max="13315" width="25.140625" style="5" customWidth="1"/>
    <col min="13316" max="13316" width="15" style="5" customWidth="1"/>
    <col min="13317" max="13317" width="19.42578125" style="5" customWidth="1"/>
    <col min="13318" max="13318" width="13.140625" style="5" customWidth="1"/>
    <col min="13319" max="13322" width="6.7109375" style="5" customWidth="1"/>
    <col min="13323" max="13568" width="9.140625" style="5"/>
    <col min="13569" max="13569" width="5.42578125" style="5" customWidth="1"/>
    <col min="13570" max="13570" width="28.140625" style="5" customWidth="1"/>
    <col min="13571" max="13571" width="25.140625" style="5" customWidth="1"/>
    <col min="13572" max="13572" width="15" style="5" customWidth="1"/>
    <col min="13573" max="13573" width="19.42578125" style="5" customWidth="1"/>
    <col min="13574" max="13574" width="13.140625" style="5" customWidth="1"/>
    <col min="13575" max="13578" width="6.7109375" style="5" customWidth="1"/>
    <col min="13579" max="13824" width="9.140625" style="5"/>
    <col min="13825" max="13825" width="5.42578125" style="5" customWidth="1"/>
    <col min="13826" max="13826" width="28.140625" style="5" customWidth="1"/>
    <col min="13827" max="13827" width="25.140625" style="5" customWidth="1"/>
    <col min="13828" max="13828" width="15" style="5" customWidth="1"/>
    <col min="13829" max="13829" width="19.42578125" style="5" customWidth="1"/>
    <col min="13830" max="13830" width="13.140625" style="5" customWidth="1"/>
    <col min="13831" max="13834" width="6.7109375" style="5" customWidth="1"/>
    <col min="13835" max="14080" width="9.140625" style="5"/>
    <col min="14081" max="14081" width="5.42578125" style="5" customWidth="1"/>
    <col min="14082" max="14082" width="28.140625" style="5" customWidth="1"/>
    <col min="14083" max="14083" width="25.140625" style="5" customWidth="1"/>
    <col min="14084" max="14084" width="15" style="5" customWidth="1"/>
    <col min="14085" max="14085" width="19.42578125" style="5" customWidth="1"/>
    <col min="14086" max="14086" width="13.140625" style="5" customWidth="1"/>
    <col min="14087" max="14090" width="6.7109375" style="5" customWidth="1"/>
    <col min="14091" max="14336" width="9.140625" style="5"/>
    <col min="14337" max="14337" width="5.42578125" style="5" customWidth="1"/>
    <col min="14338" max="14338" width="28.140625" style="5" customWidth="1"/>
    <col min="14339" max="14339" width="25.140625" style="5" customWidth="1"/>
    <col min="14340" max="14340" width="15" style="5" customWidth="1"/>
    <col min="14341" max="14341" width="19.42578125" style="5" customWidth="1"/>
    <col min="14342" max="14342" width="13.140625" style="5" customWidth="1"/>
    <col min="14343" max="14346" width="6.7109375" style="5" customWidth="1"/>
    <col min="14347" max="14592" width="9.140625" style="5"/>
    <col min="14593" max="14593" width="5.42578125" style="5" customWidth="1"/>
    <col min="14594" max="14594" width="28.140625" style="5" customWidth="1"/>
    <col min="14595" max="14595" width="25.140625" style="5" customWidth="1"/>
    <col min="14596" max="14596" width="15" style="5" customWidth="1"/>
    <col min="14597" max="14597" width="19.42578125" style="5" customWidth="1"/>
    <col min="14598" max="14598" width="13.140625" style="5" customWidth="1"/>
    <col min="14599" max="14602" width="6.7109375" style="5" customWidth="1"/>
    <col min="14603" max="14848" width="9.140625" style="5"/>
    <col min="14849" max="14849" width="5.42578125" style="5" customWidth="1"/>
    <col min="14850" max="14850" width="28.140625" style="5" customWidth="1"/>
    <col min="14851" max="14851" width="25.140625" style="5" customWidth="1"/>
    <col min="14852" max="14852" width="15" style="5" customWidth="1"/>
    <col min="14853" max="14853" width="19.42578125" style="5" customWidth="1"/>
    <col min="14854" max="14854" width="13.140625" style="5" customWidth="1"/>
    <col min="14855" max="14858" width="6.7109375" style="5" customWidth="1"/>
    <col min="14859" max="15104" width="9.140625" style="5"/>
    <col min="15105" max="15105" width="5.42578125" style="5" customWidth="1"/>
    <col min="15106" max="15106" width="28.140625" style="5" customWidth="1"/>
    <col min="15107" max="15107" width="25.140625" style="5" customWidth="1"/>
    <col min="15108" max="15108" width="15" style="5" customWidth="1"/>
    <col min="15109" max="15109" width="19.42578125" style="5" customWidth="1"/>
    <col min="15110" max="15110" width="13.140625" style="5" customWidth="1"/>
    <col min="15111" max="15114" width="6.7109375" style="5" customWidth="1"/>
    <col min="15115" max="15360" width="9.140625" style="5"/>
    <col min="15361" max="15361" width="5.42578125" style="5" customWidth="1"/>
    <col min="15362" max="15362" width="28.140625" style="5" customWidth="1"/>
    <col min="15363" max="15363" width="25.140625" style="5" customWidth="1"/>
    <col min="15364" max="15364" width="15" style="5" customWidth="1"/>
    <col min="15365" max="15365" width="19.42578125" style="5" customWidth="1"/>
    <col min="15366" max="15366" width="13.140625" style="5" customWidth="1"/>
    <col min="15367" max="15370" width="6.7109375" style="5" customWidth="1"/>
    <col min="15371" max="15616" width="9.140625" style="5"/>
    <col min="15617" max="15617" width="5.42578125" style="5" customWidth="1"/>
    <col min="15618" max="15618" width="28.140625" style="5" customWidth="1"/>
    <col min="15619" max="15619" width="25.140625" style="5" customWidth="1"/>
    <col min="15620" max="15620" width="15" style="5" customWidth="1"/>
    <col min="15621" max="15621" width="19.42578125" style="5" customWidth="1"/>
    <col min="15622" max="15622" width="13.140625" style="5" customWidth="1"/>
    <col min="15623" max="15626" width="6.7109375" style="5" customWidth="1"/>
    <col min="15627" max="15872" width="9.140625" style="5"/>
    <col min="15873" max="15873" width="5.42578125" style="5" customWidth="1"/>
    <col min="15874" max="15874" width="28.140625" style="5" customWidth="1"/>
    <col min="15875" max="15875" width="25.140625" style="5" customWidth="1"/>
    <col min="15876" max="15876" width="15" style="5" customWidth="1"/>
    <col min="15877" max="15877" width="19.42578125" style="5" customWidth="1"/>
    <col min="15878" max="15878" width="13.140625" style="5" customWidth="1"/>
    <col min="15879" max="15882" width="6.7109375" style="5" customWidth="1"/>
    <col min="15883" max="16128" width="9.140625" style="5"/>
    <col min="16129" max="16129" width="5.42578125" style="5" customWidth="1"/>
    <col min="16130" max="16130" width="28.140625" style="5" customWidth="1"/>
    <col min="16131" max="16131" width="25.140625" style="5" customWidth="1"/>
    <col min="16132" max="16132" width="15" style="5" customWidth="1"/>
    <col min="16133" max="16133" width="19.42578125" style="5" customWidth="1"/>
    <col min="16134" max="16134" width="13.140625" style="5" customWidth="1"/>
    <col min="16135" max="16138" width="6.7109375" style="5" customWidth="1"/>
    <col min="16139" max="16384" width="9.140625" style="5"/>
  </cols>
  <sheetData>
    <row r="1" spans="1:10" s="163" customFormat="1" ht="23.25">
      <c r="A1" s="1200" t="s">
        <v>1418</v>
      </c>
      <c r="B1" s="1200"/>
      <c r="C1" s="1200"/>
      <c r="D1" s="1200"/>
      <c r="E1" s="1200"/>
      <c r="F1" s="1200"/>
      <c r="G1" s="1200"/>
      <c r="H1" s="1200"/>
      <c r="I1" s="1200"/>
      <c r="J1" s="1200"/>
    </row>
    <row r="2" spans="1:10" s="12" customFormat="1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36.75" customHeight="1">
      <c r="A3" s="1302" t="s">
        <v>173</v>
      </c>
      <c r="B3" s="1264" t="s">
        <v>1410</v>
      </c>
      <c r="C3" s="1254" t="s">
        <v>172</v>
      </c>
      <c r="D3" s="1254" t="s">
        <v>158</v>
      </c>
      <c r="E3" s="1254" t="s">
        <v>159</v>
      </c>
      <c r="F3" s="1254" t="s">
        <v>160</v>
      </c>
      <c r="G3" s="1299" t="s">
        <v>1411</v>
      </c>
      <c r="H3" s="1300"/>
      <c r="I3" s="1300"/>
      <c r="J3" s="1301"/>
    </row>
    <row r="4" spans="1:10" ht="45" customHeight="1">
      <c r="A4" s="1303"/>
      <c r="B4" s="1304"/>
      <c r="C4" s="1266"/>
      <c r="D4" s="1266"/>
      <c r="E4" s="1266"/>
      <c r="F4" s="1266"/>
      <c r="G4" s="633" t="s">
        <v>1412</v>
      </c>
      <c r="H4" s="22" t="s">
        <v>1413</v>
      </c>
      <c r="I4" s="632" t="s">
        <v>1414</v>
      </c>
      <c r="J4" s="20" t="s">
        <v>1415</v>
      </c>
    </row>
    <row r="5" spans="1:10" s="8" customFormat="1" ht="23.25">
      <c r="A5" s="744" t="s">
        <v>117</v>
      </c>
      <c r="B5" s="745"/>
      <c r="C5" s="746"/>
      <c r="D5" s="746"/>
      <c r="E5" s="746"/>
      <c r="F5" s="746"/>
      <c r="G5" s="746"/>
      <c r="H5" s="746"/>
      <c r="I5" s="746"/>
      <c r="J5" s="746"/>
    </row>
    <row r="6" spans="1:10" ht="36.75" customHeight="1">
      <c r="A6" s="102">
        <v>1</v>
      </c>
      <c r="B6" s="102" t="s">
        <v>2066</v>
      </c>
      <c r="C6" s="102"/>
      <c r="D6" s="102" t="s">
        <v>2067</v>
      </c>
      <c r="E6" s="102" t="s">
        <v>677</v>
      </c>
      <c r="F6" s="917" t="s">
        <v>2068</v>
      </c>
      <c r="G6" s="101"/>
      <c r="H6" s="101"/>
      <c r="I6" s="101" t="s">
        <v>1416</v>
      </c>
      <c r="J6" s="101"/>
    </row>
    <row r="7" spans="1:10" ht="23.25">
      <c r="A7" s="744" t="s">
        <v>1409</v>
      </c>
      <c r="B7" s="745"/>
      <c r="C7" s="746"/>
      <c r="D7" s="746"/>
      <c r="E7" s="746"/>
      <c r="F7" s="746"/>
      <c r="G7" s="746"/>
      <c r="H7" s="746"/>
      <c r="I7" s="746"/>
      <c r="J7" s="746"/>
    </row>
    <row r="8" spans="1:10" ht="74.25" customHeight="1">
      <c r="A8" s="102">
        <v>1</v>
      </c>
      <c r="B8" s="102" t="s">
        <v>1075</v>
      </c>
      <c r="C8" s="102" t="s">
        <v>1419</v>
      </c>
      <c r="D8" s="102" t="s">
        <v>1420</v>
      </c>
      <c r="E8" s="102" t="s">
        <v>1421</v>
      </c>
      <c r="F8" s="1061">
        <v>238681</v>
      </c>
      <c r="G8" s="101"/>
      <c r="H8" s="101"/>
      <c r="I8" s="101" t="s">
        <v>1416</v>
      </c>
      <c r="J8" s="104"/>
    </row>
    <row r="9" spans="1:10" s="8" customFormat="1" ht="23.25">
      <c r="A9" s="976" t="s">
        <v>226</v>
      </c>
      <c r="B9" s="747"/>
      <c r="C9" s="747"/>
      <c r="D9" s="747"/>
      <c r="E9" s="747"/>
      <c r="F9" s="747"/>
      <c r="G9" s="747"/>
      <c r="H9" s="747"/>
      <c r="I9" s="747"/>
      <c r="J9" s="747"/>
    </row>
    <row r="10" spans="1:10" ht="56.25">
      <c r="A10" s="967">
        <v>1</v>
      </c>
      <c r="B10" s="967" t="s">
        <v>2189</v>
      </c>
      <c r="C10" s="967" t="s">
        <v>2190</v>
      </c>
      <c r="D10" s="967" t="s">
        <v>2191</v>
      </c>
      <c r="E10" s="967" t="s">
        <v>2131</v>
      </c>
      <c r="F10" s="989">
        <v>238353</v>
      </c>
      <c r="G10" s="968"/>
      <c r="H10" s="968"/>
      <c r="I10" s="968" t="s">
        <v>1416</v>
      </c>
      <c r="J10" s="968"/>
    </row>
    <row r="11" spans="1:10" ht="54" customHeight="1">
      <c r="A11" s="36">
        <v>2</v>
      </c>
      <c r="B11" s="36" t="s">
        <v>2192</v>
      </c>
      <c r="C11" s="36" t="s">
        <v>2193</v>
      </c>
      <c r="D11" s="36" t="s">
        <v>2194</v>
      </c>
      <c r="E11" s="36" t="s">
        <v>2195</v>
      </c>
      <c r="F11" s="992">
        <v>238630</v>
      </c>
      <c r="G11" s="37"/>
      <c r="H11" s="37"/>
      <c r="I11" s="37" t="s">
        <v>1416</v>
      </c>
      <c r="J11" s="37"/>
    </row>
    <row r="12" spans="1:10" s="8" customFormat="1" ht="23.25">
      <c r="A12" s="976" t="s">
        <v>233</v>
      </c>
      <c r="B12" s="747"/>
      <c r="C12" s="747"/>
      <c r="D12" s="747"/>
      <c r="E12" s="747"/>
      <c r="F12" s="747"/>
      <c r="G12" s="747"/>
      <c r="H12" s="747"/>
      <c r="I12" s="747"/>
      <c r="J12" s="747"/>
    </row>
    <row r="13" spans="1:10" s="8" customFormat="1">
      <c r="A13" s="102">
        <v>1</v>
      </c>
      <c r="B13" s="102" t="s">
        <v>2403</v>
      </c>
      <c r="C13" s="102" t="s">
        <v>1422</v>
      </c>
      <c r="D13" s="102" t="s">
        <v>2196</v>
      </c>
      <c r="E13" s="102" t="s">
        <v>1423</v>
      </c>
      <c r="F13" s="1061">
        <v>238530</v>
      </c>
      <c r="G13" s="1182"/>
      <c r="H13" s="1182"/>
      <c r="I13" s="1182" t="s">
        <v>1416</v>
      </c>
      <c r="J13" s="1182"/>
    </row>
    <row r="14" spans="1:10" ht="37.5">
      <c r="A14" s="102">
        <v>2</v>
      </c>
      <c r="B14" s="102" t="s">
        <v>2404</v>
      </c>
      <c r="C14" s="102" t="s">
        <v>2405</v>
      </c>
      <c r="D14" s="102" t="s">
        <v>2406</v>
      </c>
      <c r="E14" s="102" t="s">
        <v>2407</v>
      </c>
      <c r="F14" s="1061">
        <v>238425</v>
      </c>
      <c r="G14" s="101"/>
      <c r="H14" s="101"/>
      <c r="I14" s="1182" t="s">
        <v>179</v>
      </c>
      <c r="J14" s="1182" t="s">
        <v>1416</v>
      </c>
    </row>
    <row r="15" spans="1:10">
      <c r="A15" s="741"/>
      <c r="B15" s="742"/>
      <c r="C15" s="85"/>
      <c r="D15" s="85"/>
      <c r="E15" s="85"/>
      <c r="F15" s="318"/>
      <c r="G15" s="743"/>
      <c r="H15" s="743"/>
      <c r="I15" s="743"/>
      <c r="J15" s="743"/>
    </row>
    <row r="16" spans="1:10" s="173" customFormat="1" ht="26.25">
      <c r="A16" s="1078"/>
      <c r="B16" s="1078" t="s">
        <v>1417</v>
      </c>
      <c r="C16" s="1078"/>
      <c r="D16" s="1079"/>
      <c r="E16" s="1080">
        <f>A6+A8+A11+A14</f>
        <v>6</v>
      </c>
      <c r="F16" s="1078" t="s">
        <v>27</v>
      </c>
      <c r="G16" s="1080"/>
      <c r="H16" s="1080"/>
      <c r="I16" s="1080"/>
      <c r="J16" s="1080"/>
    </row>
  </sheetData>
  <mergeCells count="8">
    <mergeCell ref="A1:J1"/>
    <mergeCell ref="F3:F4"/>
    <mergeCell ref="G3:J3"/>
    <mergeCell ref="A3:A4"/>
    <mergeCell ref="B3:B4"/>
    <mergeCell ref="C3:C4"/>
    <mergeCell ref="D3:D4"/>
    <mergeCell ref="E3:E4"/>
  </mergeCells>
  <pageMargins left="0.70866141732283472" right="0.11811023622047245" top="0.55118110236220474" bottom="0.35433070866141736" header="0.19685039370078741" footer="0.11811023622047245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2.12นักศึกษาที่ได้รับรางวัล</vt:lpstr>
      <vt:lpstr>4.3เงินวิจัย</vt:lpstr>
      <vt:lpstr>4.4งานวิจัยที่ตีพิมพ์</vt:lpstr>
      <vt:lpstr>5.2กรรมการวิชาการ</vt:lpstr>
      <vt:lpstr>5.3โครงการบริการวิชาการ</vt:lpstr>
      <vt:lpstr>weighing</vt:lpstr>
      <vt:lpstr>7.7รางวัลอาจารย์</vt:lpstr>
      <vt:lpstr>'2.12นักศึกษาที่ได้รับรางวัล'!Print_Area</vt:lpstr>
      <vt:lpstr>'4.3เงินวิจัย'!Print_Area</vt:lpstr>
      <vt:lpstr>'5.3โครงการบริการวิชาการ'!Print_Area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dpu2009</cp:lastModifiedBy>
  <cp:lastPrinted>2010-08-27T10:26:24Z</cp:lastPrinted>
  <dcterms:created xsi:type="dcterms:W3CDTF">2006-06-05T02:45:14Z</dcterms:created>
  <dcterms:modified xsi:type="dcterms:W3CDTF">2010-09-13T07:17:28Z</dcterms:modified>
</cp:coreProperties>
</file>