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 Backup  File\คุณภาพการศึกษา\SAR\SAR 2561\template ระดับคณะ\"/>
    </mc:Choice>
  </mc:AlternateContent>
  <bookViews>
    <workbookView xWindow="240" yWindow="285" windowWidth="21075" windowHeight="9345"/>
  </bookViews>
  <sheets>
    <sheet name="ผลประเมินระดับคณะ" sheetId="6" r:id="rId1"/>
    <sheet name="วิเคราะห์องค์ประกอบ" sheetId="7" r:id="rId2"/>
  </sheets>
  <definedNames>
    <definedName name="ระดับการศึกษา" comment="ป.ตรี">#REF!</definedName>
  </definedNames>
  <calcPr calcId="152511"/>
</workbook>
</file>

<file path=xl/calcChain.xml><?xml version="1.0" encoding="utf-8"?>
<calcChain xmlns="http://schemas.openxmlformats.org/spreadsheetml/2006/main">
  <c r="G23" i="6" l="1"/>
  <c r="L26" i="6" l="1"/>
  <c r="L25" i="6"/>
  <c r="L24" i="6"/>
  <c r="K14" i="6"/>
  <c r="K15" i="6"/>
  <c r="C17" i="6" l="1"/>
  <c r="G21" i="6" l="1"/>
  <c r="G20" i="6"/>
  <c r="G19" i="6"/>
  <c r="G38" i="6"/>
  <c r="G37" i="6"/>
  <c r="G36" i="6"/>
  <c r="D11" i="7" s="1"/>
  <c r="G39" i="6"/>
  <c r="F13" i="7" l="1"/>
  <c r="D13" i="7"/>
  <c r="D9" i="7"/>
  <c r="D10" i="7"/>
  <c r="C6" i="6"/>
  <c r="C13" i="6"/>
  <c r="D13" i="6" s="1"/>
  <c r="J13" i="6" s="1"/>
  <c r="K13" i="6" s="1"/>
  <c r="D33" i="6" l="1"/>
  <c r="F32" i="6" s="1"/>
  <c r="D31" i="6"/>
  <c r="F30" i="6" s="1"/>
  <c r="D26" i="6"/>
  <c r="F25" i="6" s="1"/>
  <c r="D24" i="6"/>
  <c r="F23" i="6" s="1"/>
  <c r="C10" i="7" s="1"/>
  <c r="F12" i="7" l="1"/>
  <c r="D12" i="7"/>
  <c r="F11" i="7"/>
  <c r="C34" i="6"/>
  <c r="D35" i="6" s="1"/>
  <c r="F34" i="6" s="1"/>
  <c r="C27" i="6"/>
  <c r="D28" i="6" s="1"/>
  <c r="G30" i="6" l="1"/>
  <c r="F27" i="6"/>
  <c r="G6" i="6"/>
  <c r="E9" i="7" l="1"/>
  <c r="E10" i="7"/>
  <c r="F10" i="7"/>
  <c r="C15" i="6"/>
  <c r="D15" i="6" s="1"/>
  <c r="J15" i="6" l="1"/>
  <c r="J14" i="6"/>
  <c r="D17" i="6"/>
  <c r="C10" i="6"/>
  <c r="D11" i="6" s="1"/>
  <c r="G10" i="6" s="1"/>
  <c r="C8" i="6"/>
  <c r="D9" i="6" s="1"/>
  <c r="G8" i="6" s="1"/>
  <c r="C9" i="7" l="1"/>
  <c r="F16" i="7"/>
  <c r="G40" i="6"/>
  <c r="F9" i="7"/>
  <c r="J20" i="6"/>
  <c r="K20" i="6" s="1"/>
  <c r="J18" i="6"/>
  <c r="K18" i="6" s="1"/>
  <c r="J21" i="6"/>
  <c r="K21" i="6" s="1"/>
  <c r="J19" i="6"/>
  <c r="K19" i="6" s="1"/>
  <c r="J16" i="6"/>
  <c r="K16" i="6" s="1"/>
</calcChain>
</file>

<file path=xl/comments1.xml><?xml version="1.0" encoding="utf-8"?>
<comments xmlns="http://schemas.openxmlformats.org/spreadsheetml/2006/main">
  <authors>
    <author>svoa108</author>
    <author>Administrator</author>
  </authors>
  <commentList>
    <comment ref="A2" authorId="0" shapeId="0">
      <text>
        <r>
          <rPr>
            <b/>
            <sz val="20"/>
            <color indexed="81"/>
            <rFont val="TH SarabunPSK"/>
            <family val="2"/>
          </rPr>
          <t>ใส่ชื่อคณะ
ที่ทำการประเมิน</t>
        </r>
      </text>
    </comment>
    <comment ref="B6" authorId="1" shapeId="0">
      <text>
        <r>
          <rPr>
            <b/>
            <sz val="9"/>
            <color indexed="81"/>
            <rFont val="Tahoma"/>
            <family val="2"/>
          </rPr>
          <t>ผลรวมของค่าคะแนนที่ผ่านการประเมินประเมินหลักสูตร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1" shapeId="0">
      <text>
        <r>
          <rPr>
            <b/>
            <sz val="9"/>
            <color indexed="81"/>
            <rFont val="Tahoma"/>
            <family val="2"/>
          </rPr>
          <t>จำนวนหลักสูตรที่คณะรับผิดชอบ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1" shapeId="0">
      <text>
        <r>
          <rPr>
            <b/>
            <sz val="9"/>
            <color indexed="81"/>
            <rFont val="Tahoma"/>
            <family val="2"/>
          </rPr>
          <t>จำนวนอาจารย์ ป.เอก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1" shapeId="0">
      <text>
        <r>
          <rPr>
            <b/>
            <sz val="9"/>
            <color indexed="81"/>
            <rFont val="Tahoma"/>
            <family val="2"/>
          </rPr>
          <t>จำนวนอาจารย์ประจำคณะทั้งหมด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1" shapeId="0">
      <text>
        <r>
          <rPr>
            <sz val="9"/>
            <color indexed="81"/>
            <rFont val="Tahoma"/>
            <family val="2"/>
          </rPr>
          <t xml:space="preserve">อาจารย์ประจำคณะที่มีตำแหน่งทางวิชาการ
</t>
        </r>
      </text>
    </comment>
    <comment ref="F12" authorId="1" shapeId="0">
      <text>
        <r>
          <rPr>
            <b/>
            <sz val="11"/>
            <color indexed="81"/>
            <rFont val="Tahoma"/>
            <family val="2"/>
          </rPr>
          <t>นำคะแนนที่ได้จากช่องสีเขียวตาราง 3  มาใส่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sz val="11"/>
            <color indexed="81"/>
            <rFont val="Tahoma"/>
            <family val="2"/>
          </rPr>
          <t>นำค่าร้อยละช่องสีเหลืองตารางที่ 1 มาใส่
ให้ตรงกับสาขาวิชา</t>
        </r>
      </text>
    </comment>
    <comment ref="K12" authorId="1" shapeId="0">
      <text>
        <r>
          <rPr>
            <sz val="11"/>
            <color indexed="81"/>
            <rFont val="Tahoma"/>
            <family val="2"/>
          </rPr>
          <t>เมื่อใส่ค่าร้อยละที่เซลล์สีฟ้าแล้วคะแนนจะปรากฎที่ช่องสีเหลือง</t>
        </r>
      </text>
    </comment>
    <comment ref="B13" authorId="1" shapeId="0">
      <text>
        <r>
          <rPr>
            <sz val="9"/>
            <color indexed="81"/>
            <rFont val="Tahoma"/>
            <family val="2"/>
          </rPr>
          <t xml:space="preserve">FTES ระดับ ป.ตรี
</t>
        </r>
      </text>
    </comment>
    <comment ref="C13" authorId="1" shapeId="0">
      <text>
        <r>
          <rPr>
            <sz val="9"/>
            <color indexed="81"/>
            <rFont val="Tahoma"/>
            <family val="2"/>
          </rPr>
          <t xml:space="preserve">FTES ระดับ ป.ตรี+บัณฑิตศึกษา
</t>
        </r>
      </text>
    </comment>
    <comment ref="G13" authorId="1" shapeId="0">
      <text>
        <r>
          <rPr>
            <b/>
            <sz val="10"/>
            <color indexed="81"/>
            <rFont val="Tahoma"/>
            <family val="2"/>
          </rPr>
          <t>นำคะแนนที่ได้จากช่องสีเขียวตารางที่ 3  มาใส่</t>
        </r>
      </text>
    </comment>
    <comment ref="B14" authorId="1" shapeId="0">
      <text>
        <r>
          <rPr>
            <sz val="9"/>
            <color indexed="81"/>
            <rFont val="Tahoma"/>
            <family val="2"/>
          </rPr>
          <t xml:space="preserve">FTES ระดับบัณฑิตศึกษา
</t>
        </r>
      </text>
    </comment>
    <comment ref="C14" authorId="1" shapeId="0">
      <text>
        <r>
          <rPr>
            <sz val="9"/>
            <color indexed="81"/>
            <rFont val="Tahoma"/>
            <family val="2"/>
          </rPr>
          <t xml:space="preserve">จำนวนอาจารย์ประจำ
</t>
        </r>
      </text>
    </comment>
    <comment ref="B15" authorId="1" shapeId="0">
      <text>
        <r>
          <rPr>
            <b/>
            <sz val="9"/>
            <color indexed="81"/>
            <rFont val="Tahoma"/>
            <family val="2"/>
          </rPr>
          <t xml:space="preserve">FTES ระดับปริญญาตรี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" authorId="1" shapeId="0">
      <text>
        <r>
          <rPr>
            <sz val="9"/>
            <color indexed="81"/>
            <rFont val="Tahoma"/>
            <family val="2"/>
          </rPr>
          <t xml:space="preserve">FTES 2 X บัณฑิตศึกษา 
+ ป.ตรี
</t>
        </r>
      </text>
    </comment>
    <comment ref="B16" authorId="1" shapeId="0">
      <text>
        <r>
          <rPr>
            <sz val="9"/>
            <color indexed="81"/>
            <rFont val="Tahoma"/>
            <family val="2"/>
          </rPr>
          <t xml:space="preserve">FTES ระดับบัณฑิตศึกษา 
</t>
        </r>
      </text>
    </comment>
    <comment ref="C16" authorId="1" shapeId="0">
      <text>
        <r>
          <rPr>
            <b/>
            <sz val="9"/>
            <color indexed="81"/>
            <rFont val="Tahoma"/>
            <family val="2"/>
          </rPr>
          <t>จำนวนอาจารย์ประจำ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7" authorId="1" shapeId="0">
      <text>
        <r>
          <rPr>
            <sz val="9"/>
            <color indexed="81"/>
            <rFont val="Tahoma"/>
            <family val="2"/>
          </rPr>
          <t xml:space="preserve">FTES ระดับ ป.ตรี
</t>
        </r>
      </text>
    </comment>
    <comment ref="C17" authorId="1" shapeId="0">
      <text>
        <r>
          <rPr>
            <sz val="9"/>
            <color indexed="81"/>
            <rFont val="Tahoma"/>
            <family val="2"/>
          </rPr>
          <t xml:space="preserve">FTES = 1.8 X บัณฑิตศึกษา +ป.ตรี
</t>
        </r>
      </text>
    </comment>
    <comment ref="B18" authorId="1" shapeId="0">
      <text>
        <r>
          <rPr>
            <sz val="9"/>
            <color indexed="81"/>
            <rFont val="Tahoma"/>
            <family val="2"/>
          </rPr>
          <t xml:space="preserve">FTES ระดับบัณฑิตศึกษา
</t>
        </r>
      </text>
    </comment>
    <comment ref="C18" authorId="1" shapeId="0">
      <text>
        <r>
          <rPr>
            <b/>
            <sz val="9"/>
            <color indexed="81"/>
            <rFont val="Tahoma"/>
            <family val="2"/>
          </rPr>
          <t>จำนวนอาจารย์ประจำ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1" shapeId="0">
      <text>
        <r>
          <rPr>
            <sz val="10"/>
            <color indexed="81"/>
            <rFont val="Tahoma"/>
            <family val="2"/>
          </rPr>
          <t xml:space="preserve">เงินวิจัย ภายใน+ภายนอก
</t>
        </r>
      </text>
    </comment>
    <comment ref="F23" authorId="1" shapeId="0">
      <text>
        <r>
          <rPr>
            <sz val="9"/>
            <color indexed="81"/>
            <rFont val="Tahoma"/>
            <family val="2"/>
          </rPr>
          <t xml:space="preserve">ในกรณีที่ใช้สาขาเดียว
ให้ลบคะแนนในช่องสีเหลืองเข้มที่ไม่เกี่ยวข้องทิ้ง
</t>
        </r>
      </text>
    </comment>
    <comment ref="K23" authorId="1" shapeId="0">
      <text>
        <r>
          <rPr>
            <b/>
            <sz val="11"/>
            <color indexed="81"/>
            <rFont val="Tahoma"/>
            <family val="2"/>
          </rPr>
          <t>ค่าคะแนนจากช่องสีเหลืองตารางที่ 2 มาใส่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B24" authorId="1" shapeId="0">
      <text>
        <r>
          <rPr>
            <sz val="11"/>
            <color indexed="81"/>
            <rFont val="Tahoma"/>
            <family val="2"/>
          </rPr>
          <t>จำนวนอาจารย์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5" authorId="1" shapeId="0">
      <text>
        <r>
          <rPr>
            <sz val="10"/>
            <color indexed="81"/>
            <rFont val="Tahoma"/>
            <family val="2"/>
          </rPr>
          <t xml:space="preserve">เงินวิจัย ภายใน+ภายนอก
</t>
        </r>
      </text>
    </comment>
    <comment ref="B26" authorId="1" shapeId="0">
      <text>
        <r>
          <rPr>
            <b/>
            <sz val="10"/>
            <color indexed="81"/>
            <rFont val="Tahoma"/>
            <family val="2"/>
          </rPr>
          <t>จำนวนอาจารย์</t>
        </r>
      </text>
    </comment>
    <comment ref="B27" authorId="1" shapeId="0">
      <text>
        <r>
          <rPr>
            <sz val="10"/>
            <color indexed="81"/>
            <rFont val="Tahoma"/>
            <family val="2"/>
          </rPr>
          <t xml:space="preserve">เงินวิจัย ภายใน+ภายนอก
</t>
        </r>
      </text>
    </comment>
    <comment ref="B28" authorId="1" shapeId="0">
      <text>
        <r>
          <rPr>
            <b/>
            <sz val="9"/>
            <color indexed="81"/>
            <rFont val="Tahoma"/>
            <family val="2"/>
          </rPr>
          <t>จำนวนอาจารย์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0" authorId="1" shapeId="0">
      <text>
        <r>
          <rPr>
            <b/>
            <sz val="9"/>
            <color indexed="81"/>
            <rFont val="Tahoma"/>
            <family val="2"/>
          </rPr>
          <t>ผลรวมถ่วงน้ำหนักของผลงานทางวิชาการ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1" authorId="1" shapeId="0">
      <text>
        <r>
          <rPr>
            <b/>
            <sz val="9"/>
            <color indexed="81"/>
            <rFont val="Tahoma"/>
            <family val="2"/>
          </rPr>
          <t>จำนวนอาจารย์ประจำ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2" authorId="1" shapeId="0">
      <text>
        <r>
          <rPr>
            <b/>
            <sz val="9"/>
            <color indexed="81"/>
            <rFont val="Tahoma"/>
            <family val="2"/>
          </rPr>
          <t>ผลรวมถ่วงน้ำหนักของผลงานทางวิชาการ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3" authorId="1" shapeId="0">
      <text>
        <r>
          <rPr>
            <b/>
            <sz val="9"/>
            <color indexed="81"/>
            <rFont val="Tahoma"/>
            <family val="2"/>
          </rPr>
          <t>จำนวนอาจารย์ประจำ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ผลรวมถ่วงน้ำหนักของผลงานทางวิชาการ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5" authorId="1" shapeId="0">
      <text>
        <r>
          <rPr>
            <b/>
            <sz val="9"/>
            <color indexed="81"/>
            <rFont val="Tahoma"/>
            <family val="2"/>
          </rPr>
          <t>จำนวนอาจารย์ประจำ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<sst xmlns="http://schemas.openxmlformats.org/spreadsheetml/2006/main" count="185" uniqueCount="78">
  <si>
    <t xml:space="preserve"> </t>
  </si>
  <si>
    <t>ผลการดำเนินงาน</t>
  </si>
  <si>
    <t/>
  </si>
  <si>
    <t>ตัวตั้ง</t>
  </si>
  <si>
    <t>ตัวหาร</t>
  </si>
  <si>
    <t>เทียบ 5 คะแนน</t>
  </si>
  <si>
    <t>ผลลัพธ์</t>
  </si>
  <si>
    <t>องค์ ประกอบ ที่</t>
  </si>
  <si>
    <t>จำนวนตัวบ่งชี้</t>
  </si>
  <si>
    <t>I</t>
  </si>
  <si>
    <t>P</t>
  </si>
  <si>
    <t>O</t>
  </si>
  <si>
    <t>ผลการประเมิน</t>
  </si>
  <si>
    <t>รวม</t>
  </si>
  <si>
    <t>คะแนนเฉลี่ย</t>
  </si>
  <si>
    <t>1.1 ผลการบริหารจัดการหลักสูตรโดยรวม</t>
  </si>
  <si>
    <t>1.2 อาจารย์ประจำคณะที่มีคุณวุฒิปริญญาเอก</t>
  </si>
  <si>
    <t>1.3 อาจารย์ประจำคณะที่ดำรงตำแหน่งทางวิชาการ</t>
  </si>
  <si>
    <t>1.5 การบริการนักศึกษาระดับปริญญาตรี</t>
  </si>
  <si>
    <t>1.6 กิจกรรมนักศึกษาระดับปริญญาตรี</t>
  </si>
  <si>
    <t>2.1 ระบบและกลไกการบริหารและพัฒนางานวิจัยหรืองานสร้างสรรค์</t>
  </si>
  <si>
    <t>2.2 เงินสนับสนุนงานวิจัยและงานสร้างสรรค์</t>
  </si>
  <si>
    <t>2.3  ผลงานทางวิชาการของอาจารย์ประจำและนักวิจัย</t>
  </si>
  <si>
    <t>3.1  การบริการวิชาการแก่สังคม</t>
  </si>
  <si>
    <t>4.1  ระบบและกลไกการทำนุบำรุงศิลปะและวัฒนธรรม</t>
  </si>
  <si>
    <t>5.1 การบริหารของคณะเพื่อการกำกับติดตามผลลัพธ์ตามพันธกิจกลุ่มสถาบัน และเอกลักษณ์ของคณะ</t>
  </si>
  <si>
    <t>5.2 ระบบกำกับการประกันคุณภาพหลักสูตร</t>
  </si>
  <si>
    <t>ผลการประเมินระดับคณะวิชา</t>
  </si>
  <si>
    <t>คณะ</t>
  </si>
  <si>
    <t>ตารางวิเคราะห์ผลการประเมินระดับคณะ</t>
  </si>
  <si>
    <t>คะแนนการประเมินเฉลี่ย</t>
  </si>
  <si>
    <t>0.00 – 1.50 การดำเนินงานต้องปรับปรุงเร่งด่วน</t>
  </si>
  <si>
    <t>1.51 – 2.50 การดำเนินงานต้องปรับปรุง</t>
  </si>
  <si>
    <t>2.51 – 3.50 การดำเนินงานระดับพอใช้</t>
  </si>
  <si>
    <t>3.51 – 4.50 การดำเนินงานระดับดี</t>
  </si>
  <si>
    <t>4.51 - 5.00 การดำเนินงานระดับดีมาก</t>
  </si>
  <si>
    <t>-</t>
  </si>
  <si>
    <t>1.  การผลิตบัณฑิต</t>
  </si>
  <si>
    <t>เทียบ 5  คะแนน</t>
  </si>
  <si>
    <t>วิทยาศาสตร์สุขภาพ</t>
  </si>
  <si>
    <t>ปรับค่าจำนวนนักศึกษา</t>
  </si>
  <si>
    <t>สัดส่วน นศ. : อาจารย์</t>
  </si>
  <si>
    <t>บริหารธุรกิจ พาณิช บัญชี</t>
  </si>
  <si>
    <t>การจัดการ ท่องเที่ยว เศรษฐฯ</t>
  </si>
  <si>
    <t>ค่าร้อยละ</t>
  </si>
  <si>
    <t>นิติศาสตร์</t>
  </si>
  <si>
    <t>ครุศาสตร์/ศึกษาศาสตร์</t>
  </si>
  <si>
    <t>ศิลปกรรมศาสตร์ วิจิตร และประยุกต์ศิลป์</t>
  </si>
  <si>
    <t>สังคมศาสตร์/มนุษยศาสตร์</t>
  </si>
  <si>
    <t>วิทยาศาสตร์กายภาพ</t>
  </si>
  <si>
    <t>วิศวกรรมศาสตร์</t>
  </si>
  <si>
    <t>คะแนนที่ได้</t>
  </si>
  <si>
    <t>นำค่าร้อยละมาคำนวณ</t>
  </si>
  <si>
    <t>ค่าคะแนน</t>
  </si>
  <si>
    <t>2. มากกว่าร้อยละ 20 คิดเป็น  0 คะแนน</t>
  </si>
  <si>
    <t>1. น้อยกว่าหรือเท่ากับ 0 คิดเป็น 5 คะแนน</t>
  </si>
  <si>
    <t xml:space="preserve">3. มากกว่าร้อยละ 0 แต่น้อยกว่าร้อยละ 20  </t>
  </si>
  <si>
    <r>
      <t>1.4 จำนวนนักศึกษาเต็มเวลาเทียบเท่าต่อจำนวนอาจารย์ประจำ</t>
    </r>
    <r>
      <rPr>
        <b/>
        <sz val="16"/>
        <color rgb="FF0070C0"/>
        <rFont val="Angsana New"/>
        <family val="1"/>
      </rPr>
      <t xml:space="preserve"> </t>
    </r>
    <r>
      <rPr>
        <b/>
        <sz val="16"/>
        <color rgb="FFC00000"/>
        <rFont val="Angsana New"/>
        <family val="1"/>
      </rPr>
      <t xml:space="preserve"> </t>
    </r>
  </si>
  <si>
    <t>คะแนน  ประเมิน</t>
  </si>
  <si>
    <t>สาขาวิชาวิทยาศาสตร์และเทคโนโลยี</t>
  </si>
  <si>
    <t>สาขาวิชาวิทยาศาสตร์สุขภาพ</t>
  </si>
  <si>
    <t>สาขาวิชามนุษยศาสตร์และสังคมศาสตร์</t>
  </si>
  <si>
    <t xml:space="preserve"> สาขาวิชาวิทยาศาสตร์สุขภาพ</t>
  </si>
  <si>
    <t xml:space="preserve"> สาขาวิชาวิทยาศาสตร์ภายภาพ</t>
  </si>
  <si>
    <t xml:space="preserve"> สาขาวิชามนุษยศาสตร์และสังคมศาสตร์</t>
  </si>
  <si>
    <t>เงิน:หัว</t>
  </si>
  <si>
    <t>คำชี้แจง</t>
  </si>
  <si>
    <r>
      <t xml:space="preserve">   </t>
    </r>
    <r>
      <rPr>
        <sz val="16"/>
        <color rgb="FF0000FF"/>
        <rFont val="Angsana New"/>
        <family val="1"/>
      </rPr>
      <t xml:space="preserve"> 1.1 ตัวบ่งชี้เชิงปริมาณ  ตัวตั้งใส่บรรทัดบน  ตัวหารใส่บรรทัดล่าง</t>
    </r>
  </si>
  <si>
    <r>
      <t xml:space="preserve">    </t>
    </r>
    <r>
      <rPr>
        <sz val="16"/>
        <color rgb="FF0000FF"/>
        <rFont val="Angsana New"/>
        <family val="1"/>
      </rPr>
      <t>1.2  ตัวบ่งชี้เชิงคุณภาพ ใส่แต่ตัวเลขข้อที่ดำเนินการได้</t>
    </r>
    <r>
      <rPr>
        <b/>
        <sz val="16"/>
        <color theme="1"/>
        <rFont val="Angsana New"/>
        <family val="1"/>
      </rPr>
      <t xml:space="preserve"> </t>
    </r>
    <r>
      <rPr>
        <b/>
        <sz val="16"/>
        <color rgb="FFFF0000"/>
        <rFont val="Angsana New"/>
        <family val="1"/>
      </rPr>
      <t>(ไม่ต้องใส่คำว่าข้อ)</t>
    </r>
  </si>
  <si>
    <r>
      <t xml:space="preserve">2. ถ้าจะลบตัวเลขทิ้งให้ใช้คำว่า </t>
    </r>
    <r>
      <rPr>
        <b/>
        <sz val="16"/>
        <color rgb="FFFF0000"/>
        <rFont val="Angsana New"/>
        <family val="1"/>
      </rPr>
      <t>Delete</t>
    </r>
  </si>
  <si>
    <r>
      <t>1. กรอกผลการดำเนินงานใน</t>
    </r>
    <r>
      <rPr>
        <b/>
        <u/>
        <sz val="16"/>
        <color rgb="FF00B050"/>
        <rFont val="Angsana New"/>
        <family val="1"/>
      </rPr>
      <t xml:space="preserve">ช่อง สีฟ้า  </t>
    </r>
    <r>
      <rPr>
        <b/>
        <sz val="16"/>
        <color rgb="FF00B050"/>
        <rFont val="Angsana New"/>
        <family val="1"/>
      </rPr>
      <t xml:space="preserve">  มี 2  ส่วน</t>
    </r>
  </si>
  <si>
    <r>
      <t xml:space="preserve">ตัวบ่งชี้คุณภาพ  </t>
    </r>
    <r>
      <rPr>
        <b/>
        <sz val="22"/>
        <color rgb="FFFF0000"/>
        <rFont val="Angsana New"/>
        <family val="1"/>
      </rPr>
      <t>(หยอดตรงสีฟ้า)</t>
    </r>
  </si>
  <si>
    <t>ต่อสัดส่วน</t>
  </si>
  <si>
    <t>พอใช้</t>
  </si>
  <si>
    <t>ปรับปรุงเร่งด่วน</t>
  </si>
  <si>
    <t>ดีมาก</t>
  </si>
  <si>
    <t>ศิลปศาสตร์</t>
  </si>
  <si>
    <t>ระดับคณะ......................................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</si>
</sst>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"/>
    <numFmt numFmtId="166" formatCode="0.000"/>
    <numFmt numFmtId="167" formatCode="0.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TH SarabunPSK"/>
      <family val="2"/>
    </font>
    <font>
      <b/>
      <sz val="20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20"/>
      <color indexed="8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Angsana New"/>
      <family val="1"/>
    </font>
    <font>
      <b/>
      <sz val="16"/>
      <color rgb="FF0000FF"/>
      <name val="Angsana New"/>
      <family val="1"/>
    </font>
    <font>
      <sz val="16"/>
      <color theme="1"/>
      <name val="Angsana New"/>
      <family val="1"/>
    </font>
    <font>
      <sz val="16"/>
      <name val="Angsana New"/>
      <family val="1"/>
    </font>
    <font>
      <b/>
      <sz val="16"/>
      <color rgb="FFFF0000"/>
      <name val="Angsana New"/>
      <family val="1"/>
    </font>
    <font>
      <b/>
      <sz val="16"/>
      <color rgb="FF0000CC"/>
      <name val="Angsana New"/>
      <family val="1"/>
    </font>
    <font>
      <b/>
      <sz val="16"/>
      <name val="Angsana New"/>
      <family val="1"/>
    </font>
    <font>
      <b/>
      <sz val="16"/>
      <color rgb="FF00B050"/>
      <name val="Angsana New"/>
      <family val="1"/>
    </font>
    <font>
      <b/>
      <sz val="18"/>
      <color theme="1"/>
      <name val="Angsana New"/>
      <family val="1"/>
    </font>
    <font>
      <b/>
      <sz val="18"/>
      <color rgb="FFFF0000"/>
      <name val="Angsana New"/>
      <family val="1"/>
    </font>
    <font>
      <sz val="11"/>
      <color indexed="81"/>
      <name val="Tahoma"/>
      <family val="2"/>
    </font>
    <font>
      <b/>
      <sz val="12"/>
      <name val="TH SarabunPSK"/>
      <family val="2"/>
    </font>
    <font>
      <b/>
      <sz val="20"/>
      <color rgb="FF000000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24"/>
      <color rgb="FF000000"/>
      <name val="TH SarabunPSK"/>
      <family val="2"/>
    </font>
    <font>
      <sz val="16"/>
      <color rgb="FF0000FF"/>
      <name val="Angsana New"/>
      <family val="1"/>
    </font>
    <font>
      <b/>
      <sz val="24"/>
      <name val="TH SarabunPSK"/>
      <family val="2"/>
    </font>
    <font>
      <b/>
      <sz val="18"/>
      <color rgb="FF000000"/>
      <name val="TH SarabunPSK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1"/>
      <color indexed="81"/>
      <name val="Tahoma"/>
      <family val="2"/>
    </font>
    <font>
      <b/>
      <sz val="20"/>
      <color theme="1"/>
      <name val="Angsana New"/>
      <family val="1"/>
    </font>
    <font>
      <b/>
      <sz val="22"/>
      <name val="Angsana New"/>
      <family val="1"/>
    </font>
    <font>
      <b/>
      <sz val="18"/>
      <name val="Angsana New"/>
      <family val="1"/>
    </font>
    <font>
      <b/>
      <sz val="11"/>
      <color theme="1"/>
      <name val="Angsana New"/>
      <family val="1"/>
    </font>
    <font>
      <b/>
      <sz val="16"/>
      <color rgb="FF0070C0"/>
      <name val="Angsana New"/>
      <family val="1"/>
    </font>
    <font>
      <b/>
      <sz val="16"/>
      <color rgb="FFC00000"/>
      <name val="Angsana New"/>
      <family val="1"/>
    </font>
    <font>
      <b/>
      <sz val="14"/>
      <name val="Angsana New"/>
      <family val="1"/>
    </font>
    <font>
      <b/>
      <sz val="14"/>
      <color rgb="FFFF0000"/>
      <name val="Angsana New"/>
      <family val="1"/>
    </font>
    <font>
      <b/>
      <sz val="16"/>
      <color theme="0"/>
      <name val="Angsana New"/>
      <family val="1"/>
    </font>
    <font>
      <b/>
      <u/>
      <sz val="16"/>
      <color rgb="FF00B050"/>
      <name val="Angsana New"/>
      <family val="1"/>
    </font>
    <font>
      <b/>
      <sz val="22"/>
      <color rgb="FFFF0000"/>
      <name val="Angsana New"/>
      <family val="1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2F0D9"/>
        <bgColor indexed="64"/>
      </patternFill>
    </fill>
    <fill>
      <patternFill patternType="solid">
        <fgColor rgb="FFFCECE8"/>
        <bgColor indexed="64"/>
      </patternFill>
    </fill>
    <fill>
      <patternFill patternType="solid">
        <fgColor rgb="FFDAE3F3"/>
        <bgColor indexed="64"/>
      </patternFill>
    </fill>
    <fill>
      <patternFill patternType="solid">
        <fgColor rgb="FFEFE5F7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EFEE8"/>
        <bgColor indexed="64"/>
      </patternFill>
    </fill>
    <fill>
      <patternFill patternType="solid">
        <fgColor rgb="FFCDFFFF"/>
        <bgColor indexed="64"/>
      </patternFill>
    </fill>
    <fill>
      <patternFill patternType="solid">
        <fgColor rgb="FFC7FEBE"/>
        <bgColor indexed="64"/>
      </patternFill>
    </fill>
    <fill>
      <patternFill patternType="solid">
        <fgColor rgb="FFD5E3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276">
    <xf numFmtId="0" fontId="0" fillId="0" borderId="0" xfId="0"/>
    <xf numFmtId="0" fontId="22" fillId="14" borderId="24" xfId="0" applyFont="1" applyFill="1" applyBorder="1" applyAlignment="1" applyProtection="1">
      <alignment horizontal="center" vertical="center" wrapText="1" readingOrder="1"/>
      <protection hidden="1"/>
    </xf>
    <xf numFmtId="0" fontId="22" fillId="15" borderId="27" xfId="0" applyFont="1" applyFill="1" applyBorder="1" applyAlignment="1" applyProtection="1">
      <alignment horizontal="center" vertical="center" wrapText="1" readingOrder="1"/>
      <protection hidden="1"/>
    </xf>
    <xf numFmtId="2" fontId="22" fillId="15" borderId="27" xfId="0" applyNumberFormat="1" applyFont="1" applyFill="1" applyBorder="1" applyAlignment="1" applyProtection="1">
      <alignment horizontal="center" vertical="center" wrapText="1" readingOrder="1"/>
      <protection hidden="1"/>
    </xf>
    <xf numFmtId="2" fontId="5" fillId="15" borderId="27" xfId="0" applyNumberFormat="1" applyFont="1" applyFill="1" applyBorder="1" applyAlignment="1" applyProtection="1">
      <alignment horizontal="center" vertical="center" wrapText="1"/>
      <protection hidden="1"/>
    </xf>
    <xf numFmtId="0" fontId="22" fillId="16" borderId="27" xfId="0" applyFont="1" applyFill="1" applyBorder="1" applyAlignment="1" applyProtection="1">
      <alignment horizontal="center" vertical="center" wrapText="1" readingOrder="1"/>
      <protection hidden="1"/>
    </xf>
    <xf numFmtId="2" fontId="22" fillId="16" borderId="27" xfId="0" applyNumberFormat="1" applyFont="1" applyFill="1" applyBorder="1" applyAlignment="1" applyProtection="1">
      <alignment horizontal="center" vertical="center" wrapText="1" readingOrder="1"/>
      <protection hidden="1"/>
    </xf>
    <xf numFmtId="2" fontId="5" fillId="16" borderId="27" xfId="0" applyNumberFormat="1" applyFont="1" applyFill="1" applyBorder="1" applyAlignment="1" applyProtection="1">
      <alignment horizontal="center" vertical="center" wrapText="1"/>
      <protection hidden="1"/>
    </xf>
    <xf numFmtId="0" fontId="22" fillId="17" borderId="27" xfId="0" applyFont="1" applyFill="1" applyBorder="1" applyAlignment="1" applyProtection="1">
      <alignment horizontal="center" vertical="center" wrapText="1" readingOrder="1"/>
      <protection hidden="1"/>
    </xf>
    <xf numFmtId="2" fontId="5" fillId="17" borderId="27" xfId="0" applyNumberFormat="1" applyFont="1" applyFill="1" applyBorder="1" applyAlignment="1" applyProtection="1">
      <alignment horizontal="center" vertical="center" wrapText="1" readingOrder="1"/>
      <protection hidden="1"/>
    </xf>
    <xf numFmtId="2" fontId="5" fillId="17" borderId="27" xfId="0" applyNumberFormat="1" applyFont="1" applyFill="1" applyBorder="1" applyAlignment="1" applyProtection="1">
      <alignment horizontal="center" vertical="center" wrapText="1"/>
      <protection hidden="1"/>
    </xf>
    <xf numFmtId="0" fontId="22" fillId="18" borderId="27" xfId="0" applyFont="1" applyFill="1" applyBorder="1" applyAlignment="1" applyProtection="1">
      <alignment horizontal="center" vertical="center" wrapText="1" readingOrder="1"/>
      <protection hidden="1"/>
    </xf>
    <xf numFmtId="2" fontId="22" fillId="18" borderId="27" xfId="0" applyNumberFormat="1" applyFont="1" applyFill="1" applyBorder="1" applyAlignment="1" applyProtection="1">
      <alignment horizontal="center" vertical="center" wrapText="1" readingOrder="1"/>
      <protection hidden="1"/>
    </xf>
    <xf numFmtId="2" fontId="5" fillId="18" borderId="27" xfId="0" applyNumberFormat="1" applyFont="1" applyFill="1" applyBorder="1" applyAlignment="1" applyProtection="1">
      <alignment horizontal="center" vertical="center" readingOrder="1"/>
      <protection hidden="1"/>
    </xf>
    <xf numFmtId="2" fontId="5" fillId="18" borderId="27" xfId="0" applyNumberFormat="1" applyFont="1" applyFill="1" applyBorder="1" applyAlignment="1" applyProtection="1">
      <alignment horizontal="center" vertical="center" wrapText="1" readingOrder="1"/>
      <protection hidden="1"/>
    </xf>
    <xf numFmtId="2" fontId="5" fillId="18" borderId="27" xfId="0" applyNumberFormat="1" applyFont="1" applyFill="1" applyBorder="1" applyAlignment="1" applyProtection="1">
      <alignment horizontal="center" vertical="center" wrapText="1"/>
      <protection hidden="1"/>
    </xf>
    <xf numFmtId="0" fontId="22" fillId="19" borderId="27" xfId="0" applyFont="1" applyFill="1" applyBorder="1" applyAlignment="1" applyProtection="1">
      <alignment horizontal="center" vertical="center" wrapText="1" readingOrder="1"/>
      <protection hidden="1"/>
    </xf>
    <xf numFmtId="0" fontId="23" fillId="19" borderId="27" xfId="0" applyFont="1" applyFill="1" applyBorder="1" applyAlignment="1" applyProtection="1">
      <alignment horizontal="center" vertical="top" wrapText="1"/>
      <protection hidden="1"/>
    </xf>
    <xf numFmtId="2" fontId="22" fillId="20" borderId="27" xfId="0" applyNumberFormat="1" applyFont="1" applyFill="1" applyBorder="1" applyAlignment="1" applyProtection="1">
      <alignment horizontal="center" vertical="center" wrapText="1" readingOrder="1"/>
      <protection hidden="1"/>
    </xf>
    <xf numFmtId="2" fontId="5" fillId="20" borderId="27" xfId="0" applyNumberFormat="1" applyFont="1" applyFill="1" applyBorder="1" applyAlignment="1" applyProtection="1">
      <alignment horizontal="center" vertical="top" wrapText="1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6" fillId="23" borderId="21" xfId="0" applyFont="1" applyFill="1" applyBorder="1" applyAlignment="1" applyProtection="1">
      <alignment horizontal="center" vertical="center" wrapText="1" readingOrder="1"/>
      <protection hidden="1"/>
    </xf>
    <xf numFmtId="0" fontId="21" fillId="23" borderId="22" xfId="0" applyFont="1" applyFill="1" applyBorder="1" applyAlignment="1" applyProtection="1">
      <alignment horizontal="left" vertical="center" readingOrder="1"/>
      <protection hidden="1"/>
    </xf>
    <xf numFmtId="0" fontId="21" fillId="23" borderId="23" xfId="0" applyFont="1" applyFill="1" applyBorder="1" applyAlignment="1" applyProtection="1">
      <alignment horizontal="left" vertical="center" readingOrder="1"/>
      <protection hidden="1"/>
    </xf>
    <xf numFmtId="0" fontId="28" fillId="14" borderId="24" xfId="0" applyFont="1" applyFill="1" applyBorder="1" applyAlignment="1" applyProtection="1">
      <alignment horizontal="center" vertical="center" readingOrder="1"/>
      <protection hidden="1"/>
    </xf>
    <xf numFmtId="2" fontId="5" fillId="14" borderId="24" xfId="0" applyNumberFormat="1" applyFont="1" applyFill="1" applyBorder="1" applyAlignment="1" applyProtection="1">
      <alignment horizontal="center" vertical="center" wrapText="1"/>
      <protection hidden="1"/>
    </xf>
    <xf numFmtId="2" fontId="22" fillId="14" borderId="24" xfId="0" applyNumberFormat="1" applyFont="1" applyFill="1" applyBorder="1" applyAlignment="1" applyProtection="1">
      <alignment horizontal="center" vertical="center" readingOrder="1"/>
      <protection hidden="1"/>
    </xf>
    <xf numFmtId="2" fontId="22" fillId="15" borderId="27" xfId="0" applyNumberFormat="1" applyFont="1" applyFill="1" applyBorder="1" applyAlignment="1" applyProtection="1">
      <alignment horizontal="center" vertical="center" readingOrder="1"/>
      <protection hidden="1"/>
    </xf>
    <xf numFmtId="0" fontId="6" fillId="20" borderId="27" xfId="0" applyFont="1" applyFill="1" applyBorder="1" applyAlignment="1" applyProtection="1">
      <alignment vertical="center" wrapText="1"/>
      <protection hidden="1"/>
    </xf>
    <xf numFmtId="2" fontId="0" fillId="0" borderId="0" xfId="0" applyNumberFormat="1" applyProtection="1">
      <protection hidden="1"/>
    </xf>
    <xf numFmtId="0" fontId="24" fillId="22" borderId="27" xfId="0" applyFont="1" applyFill="1" applyBorder="1" applyAlignment="1" applyProtection="1">
      <alignment horizontal="center" vertical="top" wrapText="1"/>
      <protection hidden="1"/>
    </xf>
    <xf numFmtId="2" fontId="5" fillId="24" borderId="27" xfId="0" applyNumberFormat="1" applyFont="1" applyFill="1" applyBorder="1" applyAlignment="1" applyProtection="1">
      <alignment horizontal="center" vertical="top" wrapText="1"/>
      <protection hidden="1"/>
    </xf>
    <xf numFmtId="0" fontId="0" fillId="7" borderId="0" xfId="0" applyFill="1" applyProtection="1">
      <protection hidden="1"/>
    </xf>
    <xf numFmtId="0" fontId="10" fillId="9" borderId="0" xfId="0" applyFont="1" applyFill="1" applyBorder="1" applyProtection="1"/>
    <xf numFmtId="0" fontId="10" fillId="9" borderId="7" xfId="0" applyFont="1" applyFill="1" applyBorder="1" applyProtection="1"/>
    <xf numFmtId="0" fontId="10" fillId="9" borderId="13" xfId="0" applyFont="1" applyFill="1" applyBorder="1" applyProtection="1"/>
    <xf numFmtId="0" fontId="16" fillId="0" borderId="3" xfId="0" applyFont="1" applyFill="1" applyBorder="1" applyAlignment="1" applyProtection="1">
      <alignment horizontal="center" vertical="center"/>
    </xf>
    <xf numFmtId="0" fontId="16" fillId="9" borderId="10" xfId="0" applyFont="1" applyFill="1" applyBorder="1" applyAlignment="1" applyProtection="1">
      <alignment horizontal="center" vertical="center"/>
    </xf>
    <xf numFmtId="2" fontId="16" fillId="3" borderId="13" xfId="0" applyNumberFormat="1" applyFont="1" applyFill="1" applyBorder="1" applyAlignment="1" applyProtection="1">
      <alignment horizontal="center" vertical="center"/>
    </xf>
    <xf numFmtId="2" fontId="16" fillId="9" borderId="13" xfId="0" applyNumberFormat="1" applyFont="1" applyFill="1" applyBorder="1" applyAlignment="1" applyProtection="1">
      <alignment horizontal="center" vertical="center"/>
    </xf>
    <xf numFmtId="0" fontId="16" fillId="9" borderId="0" xfId="0" applyFont="1" applyFill="1" applyBorder="1" applyAlignment="1" applyProtection="1">
      <alignment horizontal="center" vertical="center"/>
    </xf>
    <xf numFmtId="2" fontId="16" fillId="3" borderId="0" xfId="0" applyNumberFormat="1" applyFont="1" applyFill="1" applyBorder="1" applyAlignment="1" applyProtection="1">
      <alignment horizontal="center" vertical="center"/>
    </xf>
    <xf numFmtId="2" fontId="16" fillId="9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10" fillId="0" borderId="0" xfId="0" applyFont="1" applyAlignment="1" applyProtection="1">
      <alignment horizontal="center"/>
    </xf>
    <xf numFmtId="0" fontId="32" fillId="11" borderId="3" xfId="0" applyFont="1" applyFill="1" applyBorder="1" applyAlignment="1" applyProtection="1">
      <alignment horizontal="left" vertical="center" wrapText="1"/>
    </xf>
    <xf numFmtId="0" fontId="12" fillId="9" borderId="11" xfId="0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0" fontId="12" fillId="5" borderId="2" xfId="0" applyFont="1" applyFill="1" applyBorder="1" applyAlignment="1" applyProtection="1">
      <alignment horizontal="center" vertical="center" wrapText="1"/>
    </xf>
    <xf numFmtId="0" fontId="12" fillId="9" borderId="7" xfId="0" applyFont="1" applyFill="1" applyBorder="1" applyAlignment="1" applyProtection="1">
      <alignment horizontal="center" vertical="center" wrapText="1"/>
    </xf>
    <xf numFmtId="0" fontId="17" fillId="0" borderId="0" xfId="0" applyFont="1" applyProtection="1"/>
    <xf numFmtId="0" fontId="12" fillId="5" borderId="6" xfId="0" applyFont="1" applyFill="1" applyBorder="1" applyAlignment="1" applyProtection="1">
      <alignment horizontal="center" vertical="center" wrapText="1"/>
    </xf>
    <xf numFmtId="0" fontId="12" fillId="9" borderId="14" xfId="0" applyFont="1" applyFill="1" applyBorder="1" applyAlignment="1" applyProtection="1">
      <alignment horizontal="center" vertical="center" wrapText="1"/>
    </xf>
    <xf numFmtId="0" fontId="10" fillId="9" borderId="6" xfId="0" applyFont="1" applyFill="1" applyBorder="1" applyProtection="1"/>
    <xf numFmtId="0" fontId="34" fillId="13" borderId="6" xfId="0" applyFont="1" applyFill="1" applyBorder="1" applyAlignment="1" applyProtection="1">
      <alignment horizontal="left" vertical="center" wrapText="1"/>
    </xf>
    <xf numFmtId="0" fontId="10" fillId="13" borderId="0" xfId="0" applyFont="1" applyFill="1" applyProtection="1"/>
    <xf numFmtId="0" fontId="10" fillId="9" borderId="0" xfId="0" applyFont="1" applyFill="1" applyProtection="1"/>
    <xf numFmtId="0" fontId="10" fillId="13" borderId="11" xfId="0" applyFont="1" applyFill="1" applyBorder="1" applyProtection="1"/>
    <xf numFmtId="0" fontId="10" fillId="13" borderId="7" xfId="0" applyFont="1" applyFill="1" applyBorder="1" applyProtection="1"/>
    <xf numFmtId="0" fontId="10" fillId="0" borderId="1" xfId="0" applyFont="1" applyBorder="1" applyAlignment="1" applyProtection="1">
      <alignment vertical="top" wrapText="1"/>
    </xf>
    <xf numFmtId="0" fontId="16" fillId="5" borderId="12" xfId="0" applyFont="1" applyFill="1" applyBorder="1" applyAlignment="1" applyProtection="1">
      <alignment horizontal="center"/>
    </xf>
    <xf numFmtId="0" fontId="35" fillId="0" borderId="6" xfId="0" applyFont="1" applyBorder="1" applyAlignment="1" applyProtection="1"/>
    <xf numFmtId="0" fontId="16" fillId="5" borderId="13" xfId="0" applyFont="1" applyFill="1" applyBorder="1" applyAlignment="1" applyProtection="1">
      <alignment horizontal="center"/>
    </xf>
    <xf numFmtId="0" fontId="16" fillId="0" borderId="1" xfId="0" applyFont="1" applyBorder="1" applyAlignment="1" applyProtection="1">
      <alignment vertical="top" wrapText="1"/>
    </xf>
    <xf numFmtId="0" fontId="16" fillId="5" borderId="2" xfId="0" applyFont="1" applyFill="1" applyBorder="1" applyAlignment="1" applyProtection="1">
      <alignment horizontal="center" vertical="center"/>
    </xf>
    <xf numFmtId="165" fontId="16" fillId="0" borderId="0" xfId="1" applyNumberFormat="1" applyFont="1" applyFill="1" applyBorder="1" applyAlignment="1" applyProtection="1">
      <alignment vertical="center" wrapText="1"/>
    </xf>
    <xf numFmtId="3" fontId="40" fillId="0" borderId="0" xfId="1" applyNumberFormat="1" applyFont="1" applyFill="1" applyBorder="1" applyAlignment="1" applyProtection="1">
      <alignment horizontal="center" vertical="center" wrapText="1"/>
    </xf>
    <xf numFmtId="3" fontId="40" fillId="0" borderId="0" xfId="0" applyNumberFormat="1" applyFont="1" applyFill="1" applyBorder="1" applyAlignment="1" applyProtection="1">
      <alignment horizontal="center" vertical="center"/>
    </xf>
    <xf numFmtId="3" fontId="40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165" fontId="10" fillId="0" borderId="0" xfId="0" applyNumberFormat="1" applyFont="1" applyFill="1" applyBorder="1" applyAlignment="1" applyProtection="1">
      <alignment horizontal="center" vertical="center"/>
    </xf>
    <xf numFmtId="0" fontId="16" fillId="0" borderId="6" xfId="0" applyFont="1" applyBorder="1" applyAlignment="1" applyProtection="1">
      <alignment vertical="top" wrapText="1"/>
    </xf>
    <xf numFmtId="0" fontId="16" fillId="5" borderId="6" xfId="0" applyFont="1" applyFill="1" applyBorder="1" applyAlignment="1" applyProtection="1">
      <alignment horizontal="center" vertical="center"/>
    </xf>
    <xf numFmtId="165" fontId="16" fillId="0" borderId="0" xfId="1" applyNumberFormat="1" applyFont="1" applyFill="1" applyBorder="1" applyAlignment="1" applyProtection="1">
      <alignment horizontal="center" vertical="center" wrapText="1"/>
    </xf>
    <xf numFmtId="2" fontId="10" fillId="0" borderId="0" xfId="0" applyNumberFormat="1" applyFont="1" applyFill="1" applyBorder="1" applyAlignment="1" applyProtection="1">
      <alignment horizontal="center" vertical="center"/>
    </xf>
    <xf numFmtId="2" fontId="10" fillId="0" borderId="0" xfId="0" applyNumberFormat="1" applyFont="1" applyFill="1" applyBorder="1" applyProtection="1"/>
    <xf numFmtId="0" fontId="10" fillId="0" borderId="8" xfId="0" applyFont="1" applyBorder="1" applyAlignment="1" applyProtection="1">
      <alignment vertical="top" wrapText="1"/>
    </xf>
    <xf numFmtId="0" fontId="10" fillId="18" borderId="1" xfId="0" applyFont="1" applyFill="1" applyBorder="1" applyAlignment="1" applyProtection="1">
      <alignment vertical="top" wrapText="1"/>
    </xf>
    <xf numFmtId="0" fontId="39" fillId="0" borderId="2" xfId="0" applyFont="1" applyFill="1" applyBorder="1" applyAlignment="1" applyProtection="1">
      <alignment horizontal="center" vertical="center"/>
    </xf>
    <xf numFmtId="0" fontId="16" fillId="9" borderId="1" xfId="0" applyFont="1" applyFill="1" applyBorder="1" applyAlignment="1" applyProtection="1">
      <alignment horizontal="center" vertical="center"/>
    </xf>
    <xf numFmtId="0" fontId="10" fillId="9" borderId="11" xfId="0" applyFont="1" applyFill="1" applyBorder="1" applyAlignment="1" applyProtection="1">
      <alignment horizontal="center"/>
    </xf>
    <xf numFmtId="0" fontId="14" fillId="0" borderId="2" xfId="0" applyFont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/>
    </xf>
    <xf numFmtId="4" fontId="16" fillId="21" borderId="2" xfId="1" applyNumberFormat="1" applyFont="1" applyFill="1" applyBorder="1" applyAlignment="1" applyProtection="1">
      <alignment horizontal="center" vertical="center" wrapText="1"/>
    </xf>
    <xf numFmtId="4" fontId="16" fillId="4" borderId="2" xfId="1" applyNumberFormat="1" applyFont="1" applyFill="1" applyBorder="1" applyAlignment="1" applyProtection="1">
      <alignment horizontal="center" vertical="center" wrapText="1"/>
    </xf>
    <xf numFmtId="0" fontId="11" fillId="18" borderId="8" xfId="0" applyFont="1" applyFill="1" applyBorder="1" applyAlignment="1" applyProtection="1">
      <alignment horizontal="right" vertical="top" wrapText="1"/>
    </xf>
    <xf numFmtId="0" fontId="38" fillId="5" borderId="2" xfId="0" applyFont="1" applyFill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38" fillId="0" borderId="5" xfId="0" applyFont="1" applyFill="1" applyBorder="1" applyAlignment="1" applyProtection="1">
      <alignment horizontal="left" vertical="center"/>
    </xf>
    <xf numFmtId="1" fontId="38" fillId="0" borderId="2" xfId="0" applyNumberFormat="1" applyFont="1" applyFill="1" applyBorder="1" applyAlignment="1" applyProtection="1">
      <alignment horizontal="center" vertical="center"/>
    </xf>
    <xf numFmtId="2" fontId="10" fillId="5" borderId="2" xfId="0" applyNumberFormat="1" applyFont="1" applyFill="1" applyBorder="1" applyAlignment="1" applyProtection="1">
      <alignment horizontal="center"/>
    </xf>
    <xf numFmtId="2" fontId="10" fillId="2" borderId="2" xfId="0" applyNumberFormat="1" applyFont="1" applyFill="1" applyBorder="1" applyAlignment="1" applyProtection="1">
      <alignment horizontal="center"/>
    </xf>
    <xf numFmtId="0" fontId="10" fillId="18" borderId="8" xfId="0" applyFont="1" applyFill="1" applyBorder="1" applyAlignment="1" applyProtection="1">
      <alignment horizontal="right" vertical="top" wrapText="1"/>
    </xf>
    <xf numFmtId="0" fontId="38" fillId="5" borderId="15" xfId="0" applyFont="1" applyFill="1" applyBorder="1" applyAlignment="1" applyProtection="1">
      <alignment horizontal="center" vertical="center"/>
    </xf>
    <xf numFmtId="0" fontId="10" fillId="5" borderId="15" xfId="0" applyFont="1" applyFill="1" applyBorder="1" applyAlignment="1" applyProtection="1">
      <alignment horizontal="center"/>
    </xf>
    <xf numFmtId="0" fontId="17" fillId="18" borderId="8" xfId="0" applyFont="1" applyFill="1" applyBorder="1" applyAlignment="1" applyProtection="1">
      <alignment horizontal="right" vertical="top" wrapText="1"/>
    </xf>
    <xf numFmtId="0" fontId="38" fillId="5" borderId="19" xfId="0" applyFont="1" applyFill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/>
    </xf>
    <xf numFmtId="0" fontId="10" fillId="0" borderId="5" xfId="0" applyFont="1" applyBorder="1" applyProtection="1"/>
    <xf numFmtId="0" fontId="14" fillId="18" borderId="8" xfId="0" applyFont="1" applyFill="1" applyBorder="1" applyAlignment="1" applyProtection="1">
      <alignment horizontal="right" vertical="top" wrapText="1"/>
    </xf>
    <xf numFmtId="166" fontId="10" fillId="0" borderId="8" xfId="0" applyNumberFormat="1" applyFont="1" applyBorder="1" applyAlignment="1" applyProtection="1">
      <alignment horizontal="center"/>
    </xf>
    <xf numFmtId="0" fontId="38" fillId="5" borderId="8" xfId="0" applyFont="1" applyFill="1" applyBorder="1" applyAlignment="1" applyProtection="1">
      <alignment horizontal="center" vertical="center"/>
    </xf>
    <xf numFmtId="1" fontId="10" fillId="5" borderId="8" xfId="0" applyNumberFormat="1" applyFont="1" applyFill="1" applyBorder="1" applyAlignment="1" applyProtection="1">
      <alignment horizontal="center" vertical="center"/>
    </xf>
    <xf numFmtId="2" fontId="10" fillId="5" borderId="2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top" wrapText="1"/>
    </xf>
    <xf numFmtId="3" fontId="16" fillId="0" borderId="5" xfId="1" applyNumberFormat="1" applyFont="1" applyFill="1" applyBorder="1" applyAlignment="1" applyProtection="1">
      <alignment horizontal="left" vertical="center" wrapText="1"/>
    </xf>
    <xf numFmtId="1" fontId="16" fillId="0" borderId="2" xfId="1" applyNumberFormat="1" applyFont="1" applyFill="1" applyBorder="1" applyAlignment="1" applyProtection="1">
      <alignment horizontal="center" vertical="center" wrapText="1"/>
    </xf>
    <xf numFmtId="0" fontId="10" fillId="9" borderId="2" xfId="0" applyFont="1" applyFill="1" applyBorder="1" applyProtection="1"/>
    <xf numFmtId="4" fontId="16" fillId="0" borderId="5" xfId="1" applyNumberFormat="1" applyFont="1" applyFill="1" applyBorder="1" applyAlignment="1" applyProtection="1">
      <alignment vertical="center" wrapText="1"/>
    </xf>
    <xf numFmtId="4" fontId="16" fillId="5" borderId="2" xfId="1" applyNumberFormat="1" applyFont="1" applyFill="1" applyBorder="1" applyAlignment="1" applyProtection="1">
      <alignment horizontal="center" vertical="center" wrapText="1"/>
    </xf>
    <xf numFmtId="0" fontId="10" fillId="9" borderId="0" xfId="0" applyFont="1" applyFill="1" applyAlignment="1" applyProtection="1">
      <alignment horizontal="center"/>
    </xf>
    <xf numFmtId="3" fontId="16" fillId="0" borderId="0" xfId="1" applyNumberFormat="1" applyFont="1" applyFill="1" applyBorder="1" applyAlignment="1" applyProtection="1">
      <alignment horizontal="left" vertical="center" wrapText="1"/>
    </xf>
    <xf numFmtId="1" fontId="16" fillId="0" borderId="0" xfId="1" applyNumberFormat="1" applyFont="1" applyFill="1" applyBorder="1" applyAlignment="1" applyProtection="1">
      <alignment horizontal="center" vertical="center" wrapText="1"/>
    </xf>
    <xf numFmtId="2" fontId="10" fillId="0" borderId="0" xfId="0" applyNumberFormat="1" applyFont="1" applyAlignment="1" applyProtection="1">
      <alignment horizontal="center"/>
    </xf>
    <xf numFmtId="0" fontId="17" fillId="0" borderId="8" xfId="0" applyFont="1" applyFill="1" applyBorder="1" applyAlignment="1" applyProtection="1">
      <alignment horizontal="right" vertical="top" wrapText="1"/>
    </xf>
    <xf numFmtId="0" fontId="12" fillId="5" borderId="6" xfId="0" applyFont="1" applyFill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/>
    </xf>
    <xf numFmtId="0" fontId="10" fillId="5" borderId="2" xfId="0" applyFont="1" applyFill="1" applyBorder="1" applyAlignment="1" applyProtection="1">
      <alignment horizontal="center"/>
    </xf>
    <xf numFmtId="0" fontId="10" fillId="12" borderId="2" xfId="0" applyFont="1" applyFill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2" xfId="0" applyFont="1" applyBorder="1" applyProtection="1"/>
    <xf numFmtId="0" fontId="10" fillId="7" borderId="2" xfId="0" applyFont="1" applyFill="1" applyBorder="1" applyAlignment="1" applyProtection="1">
      <alignment horizontal="center" vertical="center"/>
    </xf>
    <xf numFmtId="0" fontId="10" fillId="6" borderId="2" xfId="0" applyFont="1" applyFill="1" applyBorder="1" applyAlignment="1" applyProtection="1">
      <alignment horizontal="center" vertical="center"/>
    </xf>
    <xf numFmtId="0" fontId="14" fillId="8" borderId="2" xfId="0" applyFont="1" applyFill="1" applyBorder="1" applyAlignment="1" applyProtection="1">
      <alignment vertical="center"/>
    </xf>
    <xf numFmtId="0" fontId="13" fillId="5" borderId="15" xfId="0" applyFont="1" applyFill="1" applyBorder="1" applyAlignment="1" applyProtection="1">
      <alignment horizontal="center" vertical="center"/>
    </xf>
    <xf numFmtId="2" fontId="12" fillId="10" borderId="15" xfId="0" applyNumberFormat="1" applyFont="1" applyFill="1" applyBorder="1" applyAlignment="1" applyProtection="1">
      <alignment horizontal="center" vertical="center"/>
    </xf>
    <xf numFmtId="0" fontId="10" fillId="9" borderId="35" xfId="0" applyFont="1" applyFill="1" applyBorder="1" applyProtection="1"/>
    <xf numFmtId="165" fontId="16" fillId="12" borderId="2" xfId="1" applyNumberFormat="1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right" vertical="top" wrapText="1"/>
    </xf>
    <xf numFmtId="0" fontId="12" fillId="5" borderId="19" xfId="0" applyFont="1" applyFill="1" applyBorder="1" applyAlignment="1" applyProtection="1">
      <alignment horizontal="center" vertical="center"/>
    </xf>
    <xf numFmtId="1" fontId="12" fillId="0" borderId="18" xfId="0" applyNumberFormat="1" applyFont="1" applyBorder="1" applyAlignment="1" applyProtection="1">
      <alignment horizontal="center" vertical="center"/>
    </xf>
    <xf numFmtId="0" fontId="10" fillId="9" borderId="36" xfId="0" applyFont="1" applyFill="1" applyBorder="1" applyProtection="1"/>
    <xf numFmtId="0" fontId="10" fillId="0" borderId="8" xfId="0" applyFont="1" applyFill="1" applyBorder="1" applyAlignment="1" applyProtection="1">
      <alignment horizontal="right" vertical="top" wrapText="1"/>
    </xf>
    <xf numFmtId="0" fontId="12" fillId="5" borderId="15" xfId="0" applyFont="1" applyFill="1" applyBorder="1" applyAlignment="1" applyProtection="1">
      <alignment horizontal="center"/>
    </xf>
    <xf numFmtId="2" fontId="12" fillId="10" borderId="15" xfId="0" applyNumberFormat="1" applyFont="1" applyFill="1" applyBorder="1" applyAlignment="1" applyProtection="1">
      <alignment horizontal="center"/>
    </xf>
    <xf numFmtId="0" fontId="10" fillId="22" borderId="2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horizontal="right" vertical="top" wrapText="1"/>
    </xf>
    <xf numFmtId="0" fontId="10" fillId="2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vertical="top" wrapText="1"/>
    </xf>
    <xf numFmtId="0" fontId="12" fillId="5" borderId="6" xfId="0" applyFont="1" applyFill="1" applyBorder="1" applyAlignment="1" applyProtection="1">
      <alignment horizontal="center"/>
    </xf>
    <xf numFmtId="2" fontId="12" fillId="10" borderId="6" xfId="0" applyNumberFormat="1" applyFont="1" applyFill="1" applyBorder="1" applyAlignment="1" applyProtection="1">
      <alignment horizontal="center" vertical="center"/>
    </xf>
    <xf numFmtId="0" fontId="19" fillId="9" borderId="0" xfId="0" applyFont="1" applyFill="1" applyAlignment="1" applyProtection="1">
      <alignment horizontal="left" vertical="center"/>
    </xf>
    <xf numFmtId="0" fontId="10" fillId="0" borderId="0" xfId="0" applyFont="1" applyBorder="1" applyProtection="1"/>
    <xf numFmtId="0" fontId="10" fillId="0" borderId="35" xfId="0" applyFont="1" applyBorder="1" applyProtection="1"/>
    <xf numFmtId="0" fontId="12" fillId="0" borderId="18" xfId="0" applyFont="1" applyBorder="1" applyAlignment="1" applyProtection="1">
      <alignment horizontal="center"/>
    </xf>
    <xf numFmtId="0" fontId="10" fillId="0" borderId="36" xfId="0" applyFont="1" applyBorder="1" applyProtection="1"/>
    <xf numFmtId="0" fontId="10" fillId="0" borderId="6" xfId="0" applyFont="1" applyFill="1" applyBorder="1" applyAlignment="1" applyProtection="1">
      <alignment vertical="top" wrapText="1"/>
    </xf>
    <xf numFmtId="0" fontId="13" fillId="5" borderId="6" xfId="0" applyFont="1" applyFill="1" applyBorder="1" applyAlignment="1" applyProtection="1">
      <alignment horizontal="center" vertical="center"/>
    </xf>
    <xf numFmtId="2" fontId="12" fillId="10" borderId="6" xfId="0" applyNumberFormat="1" applyFont="1" applyFill="1" applyBorder="1" applyAlignment="1" applyProtection="1">
      <alignment horizontal="center"/>
    </xf>
    <xf numFmtId="0" fontId="10" fillId="0" borderId="13" xfId="0" applyFont="1" applyBorder="1" applyProtection="1"/>
    <xf numFmtId="0" fontId="10" fillId="0" borderId="2" xfId="0" applyFont="1" applyBorder="1" applyAlignment="1" applyProtection="1">
      <alignment vertical="top"/>
    </xf>
    <xf numFmtId="0" fontId="16" fillId="0" borderId="0" xfId="0" applyFont="1" applyFill="1" applyBorder="1" applyAlignment="1" applyProtection="1">
      <alignment vertical="center"/>
    </xf>
    <xf numFmtId="0" fontId="10" fillId="9" borderId="5" xfId="0" applyFont="1" applyFill="1" applyBorder="1" applyProtection="1"/>
    <xf numFmtId="1" fontId="16" fillId="12" borderId="5" xfId="0" applyNumberFormat="1" applyFont="1" applyFill="1" applyBorder="1" applyAlignment="1" applyProtection="1">
      <alignment horizontal="center" vertical="center"/>
    </xf>
    <xf numFmtId="4" fontId="16" fillId="0" borderId="0" xfId="1" applyNumberFormat="1" applyFont="1" applyFill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top" wrapText="1"/>
    </xf>
    <xf numFmtId="0" fontId="10" fillId="9" borderId="14" xfId="0" applyFont="1" applyFill="1" applyBorder="1" applyProtection="1"/>
    <xf numFmtId="0" fontId="15" fillId="0" borderId="0" xfId="0" applyFont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left" vertical="top"/>
    </xf>
    <xf numFmtId="2" fontId="18" fillId="24" borderId="2" xfId="0" applyNumberFormat="1" applyFont="1" applyFill="1" applyBorder="1" applyAlignment="1" applyProtection="1">
      <alignment horizontal="center"/>
    </xf>
    <xf numFmtId="0" fontId="10" fillId="0" borderId="0" xfId="0" applyFont="1" applyAlignment="1" applyProtection="1">
      <alignment horizontal="right"/>
    </xf>
    <xf numFmtId="1" fontId="10" fillId="0" borderId="0" xfId="0" applyNumberFormat="1" applyFont="1" applyProtection="1"/>
    <xf numFmtId="2" fontId="13" fillId="5" borderId="6" xfId="0" applyNumberFormat="1" applyFont="1" applyFill="1" applyBorder="1" applyAlignment="1" applyProtection="1">
      <alignment horizontal="center" vertical="center"/>
    </xf>
    <xf numFmtId="2" fontId="13" fillId="5" borderId="19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/>
    </xf>
    <xf numFmtId="0" fontId="16" fillId="0" borderId="0" xfId="0" applyFont="1" applyProtection="1"/>
    <xf numFmtId="2" fontId="16" fillId="0" borderId="0" xfId="0" applyNumberFormat="1" applyFont="1" applyProtection="1"/>
    <xf numFmtId="0" fontId="6" fillId="14" borderId="27" xfId="0" applyFont="1" applyFill="1" applyBorder="1" applyAlignment="1" applyProtection="1">
      <alignment horizontal="center" vertical="center" wrapText="1"/>
      <protection hidden="1"/>
    </xf>
    <xf numFmtId="0" fontId="6" fillId="15" borderId="27" xfId="0" applyFont="1" applyFill="1" applyBorder="1" applyAlignment="1" applyProtection="1">
      <alignment horizontal="center" vertical="center"/>
      <protection hidden="1"/>
    </xf>
    <xf numFmtId="0" fontId="6" fillId="16" borderId="27" xfId="0" applyFont="1" applyFill="1" applyBorder="1" applyAlignment="1" applyProtection="1">
      <alignment horizontal="center" vertical="center" wrapText="1"/>
      <protection hidden="1"/>
    </xf>
    <xf numFmtId="0" fontId="6" fillId="17" borderId="27" xfId="0" applyFont="1" applyFill="1" applyBorder="1" applyAlignment="1" applyProtection="1">
      <alignment horizontal="center" vertical="center" wrapText="1"/>
      <protection hidden="1"/>
    </xf>
    <xf numFmtId="0" fontId="6" fillId="18" borderId="27" xfId="0" applyFont="1" applyFill="1" applyBorder="1" applyAlignment="1" applyProtection="1">
      <alignment horizontal="center" vertical="center" wrapText="1"/>
      <protection hidden="1"/>
    </xf>
    <xf numFmtId="0" fontId="10" fillId="0" borderId="6" xfId="0" applyFont="1" applyBorder="1" applyProtection="1"/>
    <xf numFmtId="165" fontId="16" fillId="2" borderId="2" xfId="1" applyNumberFormat="1" applyFont="1" applyFill="1" applyBorder="1" applyAlignment="1" applyProtection="1">
      <alignment vertical="center" wrapText="1"/>
    </xf>
    <xf numFmtId="0" fontId="40" fillId="25" borderId="0" xfId="0" applyFont="1" applyFill="1" applyAlignment="1" applyProtection="1">
      <alignment horizontal="center"/>
    </xf>
    <xf numFmtId="167" fontId="10" fillId="12" borderId="2" xfId="0" applyNumberFormat="1" applyFont="1" applyFill="1" applyBorder="1" applyAlignment="1" applyProtection="1">
      <alignment horizontal="center"/>
    </xf>
    <xf numFmtId="165" fontId="16" fillId="2" borderId="2" xfId="1" applyNumberFormat="1" applyFont="1" applyFill="1" applyBorder="1" applyAlignment="1" applyProtection="1">
      <alignment horizontal="right" vertical="center" wrapText="1"/>
    </xf>
    <xf numFmtId="2" fontId="16" fillId="3" borderId="1" xfId="0" applyNumberFormat="1" applyFont="1" applyFill="1" applyBorder="1" applyAlignment="1" applyProtection="1">
      <alignment horizontal="center" vertical="center"/>
    </xf>
    <xf numFmtId="2" fontId="16" fillId="3" borderId="6" xfId="0" applyNumberFormat="1" applyFont="1" applyFill="1" applyBorder="1" applyAlignment="1" applyProtection="1">
      <alignment horizontal="center" vertical="center"/>
    </xf>
    <xf numFmtId="2" fontId="16" fillId="12" borderId="7" xfId="0" applyNumberFormat="1" applyFont="1" applyFill="1" applyBorder="1" applyAlignment="1" applyProtection="1">
      <alignment horizontal="center" vertical="center"/>
    </xf>
    <xf numFmtId="2" fontId="16" fillId="12" borderId="14" xfId="0" applyNumberFormat="1" applyFont="1" applyFill="1" applyBorder="1" applyAlignment="1" applyProtection="1">
      <alignment horizontal="center" vertical="center"/>
    </xf>
    <xf numFmtId="0" fontId="39" fillId="0" borderId="2" xfId="0" applyFont="1" applyFill="1" applyBorder="1" applyAlignment="1" applyProtection="1">
      <alignment horizontal="center" vertical="center"/>
    </xf>
    <xf numFmtId="2" fontId="10" fillId="3" borderId="1" xfId="0" applyNumberFormat="1" applyFont="1" applyFill="1" applyBorder="1" applyAlignment="1" applyProtection="1">
      <alignment horizontal="center" vertical="center"/>
    </xf>
    <xf numFmtId="2" fontId="10" fillId="3" borderId="15" xfId="0" applyNumberFormat="1" applyFont="1" applyFill="1" applyBorder="1" applyAlignment="1" applyProtection="1">
      <alignment horizontal="center" vertical="center"/>
    </xf>
    <xf numFmtId="2" fontId="10" fillId="9" borderId="8" xfId="0" applyNumberFormat="1" applyFont="1" applyFill="1" applyBorder="1" applyAlignment="1" applyProtection="1">
      <alignment horizontal="center" vertical="center"/>
    </xf>
    <xf numFmtId="2" fontId="10" fillId="9" borderId="15" xfId="0" applyNumberFormat="1" applyFont="1" applyFill="1" applyBorder="1" applyAlignment="1" applyProtection="1">
      <alignment horizontal="center" vertical="center"/>
    </xf>
    <xf numFmtId="2" fontId="10" fillId="3" borderId="18" xfId="0" applyNumberFormat="1" applyFont="1" applyFill="1" applyBorder="1" applyAlignment="1" applyProtection="1">
      <alignment horizontal="center" vertical="center"/>
    </xf>
    <xf numFmtId="2" fontId="12" fillId="2" borderId="17" xfId="0" applyNumberFormat="1" applyFont="1" applyFill="1" applyBorder="1" applyAlignment="1" applyProtection="1">
      <alignment horizontal="center" vertical="center"/>
    </xf>
    <xf numFmtId="2" fontId="12" fillId="2" borderId="14" xfId="0" applyNumberFormat="1" applyFont="1" applyFill="1" applyBorder="1" applyAlignment="1" applyProtection="1">
      <alignment horizontal="center" vertical="center"/>
    </xf>
    <xf numFmtId="0" fontId="13" fillId="3" borderId="18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</xf>
    <xf numFmtId="0" fontId="12" fillId="3" borderId="18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2" fontId="10" fillId="12" borderId="8" xfId="0" applyNumberFormat="1" applyFont="1" applyFill="1" applyBorder="1" applyAlignment="1" applyProtection="1">
      <alignment horizontal="center" vertical="center"/>
    </xf>
    <xf numFmtId="2" fontId="10" fillId="12" borderId="6" xfId="0" applyNumberFormat="1" applyFont="1" applyFill="1" applyBorder="1" applyAlignment="1" applyProtection="1">
      <alignment horizontal="center" vertical="center"/>
    </xf>
    <xf numFmtId="2" fontId="12" fillId="12" borderId="8" xfId="0" applyNumberFormat="1" applyFont="1" applyFill="1" applyBorder="1" applyAlignment="1" applyProtection="1">
      <alignment horizontal="center" vertical="center"/>
    </xf>
    <xf numFmtId="0" fontId="10" fillId="10" borderId="4" xfId="0" applyFont="1" applyFill="1" applyBorder="1" applyAlignment="1" applyProtection="1">
      <alignment horizontal="left"/>
    </xf>
    <xf numFmtId="0" fontId="10" fillId="10" borderId="5" xfId="0" applyFont="1" applyFill="1" applyBorder="1" applyAlignment="1" applyProtection="1">
      <alignment horizontal="left"/>
    </xf>
    <xf numFmtId="0" fontId="10" fillId="10" borderId="2" xfId="0" applyFont="1" applyFill="1" applyBorder="1" applyAlignment="1" applyProtection="1">
      <alignment horizontal="left"/>
    </xf>
    <xf numFmtId="0" fontId="10" fillId="5" borderId="7" xfId="0" applyFont="1" applyFill="1" applyBorder="1" applyAlignment="1" applyProtection="1">
      <alignment horizontal="center" vertical="center"/>
    </xf>
    <xf numFmtId="0" fontId="10" fillId="5" borderId="14" xfId="0" applyFont="1" applyFill="1" applyBorder="1" applyAlignment="1" applyProtection="1">
      <alignment horizontal="center" vertical="center"/>
    </xf>
    <xf numFmtId="0" fontId="10" fillId="9" borderId="1" xfId="0" applyFont="1" applyFill="1" applyBorder="1" applyAlignment="1" applyProtection="1">
      <alignment horizontal="center"/>
    </xf>
    <xf numFmtId="0" fontId="10" fillId="9" borderId="8" xfId="0" applyFont="1" applyFill="1" applyBorder="1" applyAlignment="1" applyProtection="1">
      <alignment horizontal="center"/>
    </xf>
    <xf numFmtId="0" fontId="10" fillId="9" borderId="6" xfId="0" applyFont="1" applyFill="1" applyBorder="1" applyAlignment="1" applyProtection="1">
      <alignment horizontal="center"/>
    </xf>
    <xf numFmtId="0" fontId="38" fillId="0" borderId="5" xfId="0" applyFont="1" applyFill="1" applyBorder="1" applyAlignment="1" applyProtection="1">
      <alignment horizontal="center" vertical="center"/>
    </xf>
    <xf numFmtId="0" fontId="38" fillId="0" borderId="2" xfId="0" applyFont="1" applyFill="1" applyBorder="1" applyAlignment="1" applyProtection="1">
      <alignment horizontal="center" vertical="center"/>
    </xf>
    <xf numFmtId="2" fontId="12" fillId="2" borderId="16" xfId="0" applyNumberFormat="1" applyFont="1" applyFill="1" applyBorder="1" applyAlignment="1" applyProtection="1">
      <alignment horizontal="center" vertical="center"/>
    </xf>
    <xf numFmtId="0" fontId="10" fillId="10" borderId="5" xfId="0" applyFont="1" applyFill="1" applyBorder="1" applyAlignment="1" applyProtection="1">
      <alignment horizontal="center"/>
    </xf>
    <xf numFmtId="0" fontId="10" fillId="10" borderId="2" xfId="0" applyFont="1" applyFill="1" applyBorder="1" applyAlignment="1" applyProtection="1">
      <alignment horizontal="center"/>
    </xf>
    <xf numFmtId="0" fontId="13" fillId="5" borderId="3" xfId="0" applyFont="1" applyFill="1" applyBorder="1" applyAlignment="1" applyProtection="1">
      <alignment horizontal="center" vertical="center"/>
    </xf>
    <xf numFmtId="0" fontId="13" fillId="5" borderId="4" xfId="0" applyFont="1" applyFill="1" applyBorder="1" applyAlignment="1" applyProtection="1">
      <alignment horizontal="center" vertical="center"/>
    </xf>
    <xf numFmtId="0" fontId="13" fillId="5" borderId="5" xfId="0" applyFont="1" applyFill="1" applyBorder="1" applyAlignment="1" applyProtection="1">
      <alignment horizontal="center" vertical="center"/>
    </xf>
    <xf numFmtId="2" fontId="10" fillId="3" borderId="8" xfId="0" applyNumberFormat="1" applyFont="1" applyFill="1" applyBorder="1" applyAlignment="1" applyProtection="1">
      <alignment horizontal="center" vertical="center"/>
    </xf>
    <xf numFmtId="2" fontId="10" fillId="9" borderId="18" xfId="0" applyNumberFormat="1" applyFont="1" applyFill="1" applyBorder="1" applyAlignment="1" applyProtection="1">
      <alignment horizontal="center" vertical="center"/>
    </xf>
    <xf numFmtId="1" fontId="38" fillId="0" borderId="2" xfId="0" applyNumberFormat="1" applyFont="1" applyFill="1" applyBorder="1" applyAlignment="1" applyProtection="1">
      <alignment horizontal="center" vertical="center"/>
    </xf>
    <xf numFmtId="2" fontId="10" fillId="5" borderId="2" xfId="0" applyNumberFormat="1" applyFont="1" applyFill="1" applyBorder="1" applyAlignment="1" applyProtection="1">
      <alignment horizontal="center" vertical="center"/>
    </xf>
    <xf numFmtId="0" fontId="11" fillId="12" borderId="11" xfId="0" applyFont="1" applyFill="1" applyBorder="1" applyAlignment="1" applyProtection="1">
      <alignment horizontal="center" vertical="center" wrapText="1"/>
    </xf>
    <xf numFmtId="0" fontId="11" fillId="12" borderId="7" xfId="0" applyFont="1" applyFill="1" applyBorder="1" applyAlignment="1" applyProtection="1">
      <alignment horizontal="center" vertical="center"/>
    </xf>
    <xf numFmtId="0" fontId="11" fillId="12" borderId="14" xfId="0" applyFont="1" applyFill="1" applyBorder="1" applyAlignment="1" applyProtection="1">
      <alignment horizontal="center" vertical="center"/>
    </xf>
    <xf numFmtId="0" fontId="33" fillId="0" borderId="1" xfId="0" applyFont="1" applyBorder="1" applyAlignment="1" applyProtection="1">
      <alignment horizontal="center" vertical="center" wrapText="1"/>
    </xf>
    <xf numFmtId="0" fontId="33" fillId="0" borderId="8" xfId="0" applyFont="1" applyBorder="1" applyAlignment="1" applyProtection="1">
      <alignment horizontal="center" vertical="center" wrapText="1"/>
    </xf>
    <xf numFmtId="2" fontId="16" fillId="12" borderId="11" xfId="0" applyNumberFormat="1" applyFont="1" applyFill="1" applyBorder="1" applyAlignment="1" applyProtection="1">
      <alignment horizontal="center" vertical="center"/>
    </xf>
    <xf numFmtId="2" fontId="10" fillId="3" borderId="0" xfId="0" applyNumberFormat="1" applyFont="1" applyFill="1" applyBorder="1" applyAlignment="1" applyProtection="1">
      <alignment horizontal="center" vertical="center"/>
    </xf>
    <xf numFmtId="2" fontId="10" fillId="3" borderId="13" xfId="0" applyNumberFormat="1" applyFont="1" applyFill="1" applyBorder="1" applyAlignment="1" applyProtection="1">
      <alignment horizontal="center" vertical="center"/>
    </xf>
    <xf numFmtId="2" fontId="10" fillId="12" borderId="7" xfId="0" applyNumberFormat="1" applyFont="1" applyFill="1" applyBorder="1" applyAlignment="1" applyProtection="1">
      <alignment horizontal="center" vertical="center"/>
    </xf>
    <xf numFmtId="0" fontId="10" fillId="12" borderId="14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0" fontId="12" fillId="3" borderId="14" xfId="0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right"/>
    </xf>
    <xf numFmtId="2" fontId="12" fillId="2" borderId="7" xfId="0" applyNumberFormat="1" applyFont="1" applyFill="1" applyBorder="1" applyAlignment="1" applyProtection="1">
      <alignment horizontal="center" vertical="center"/>
    </xf>
    <xf numFmtId="2" fontId="12" fillId="3" borderId="8" xfId="0" applyNumberFormat="1" applyFont="1" applyFill="1" applyBorder="1" applyAlignment="1" applyProtection="1">
      <alignment horizontal="center" vertical="center"/>
    </xf>
    <xf numFmtId="2" fontId="12" fillId="3" borderId="15" xfId="0" applyNumberFormat="1" applyFont="1" applyFill="1" applyBorder="1" applyAlignment="1" applyProtection="1">
      <alignment horizontal="center" vertical="center"/>
    </xf>
    <xf numFmtId="2" fontId="10" fillId="2" borderId="7" xfId="0" applyNumberFormat="1" applyFont="1" applyFill="1" applyBorder="1" applyAlignment="1" applyProtection="1">
      <alignment horizontal="center" vertical="center"/>
    </xf>
    <xf numFmtId="2" fontId="10" fillId="2" borderId="16" xfId="0" applyNumberFormat="1" applyFont="1" applyFill="1" applyBorder="1" applyAlignment="1" applyProtection="1">
      <alignment horizontal="center" vertical="center"/>
    </xf>
    <xf numFmtId="2" fontId="10" fillId="2" borderId="17" xfId="0" applyNumberFormat="1" applyFont="1" applyFill="1" applyBorder="1" applyAlignment="1" applyProtection="1">
      <alignment horizontal="center" vertical="center"/>
    </xf>
    <xf numFmtId="2" fontId="10" fillId="2" borderId="14" xfId="0" applyNumberFormat="1" applyFont="1" applyFill="1" applyBorder="1" applyAlignment="1" applyProtection="1">
      <alignment horizontal="center" vertical="center"/>
    </xf>
    <xf numFmtId="0" fontId="16" fillId="5" borderId="2" xfId="0" applyFont="1" applyFill="1" applyBorder="1" applyAlignment="1" applyProtection="1">
      <alignment horizontal="center" vertical="center"/>
    </xf>
    <xf numFmtId="2" fontId="10" fillId="3" borderId="6" xfId="0" applyNumberFormat="1" applyFont="1" applyFill="1" applyBorder="1" applyAlignment="1" applyProtection="1">
      <alignment horizontal="center" vertical="center"/>
    </xf>
    <xf numFmtId="0" fontId="12" fillId="11" borderId="3" xfId="0" applyFont="1" applyFill="1" applyBorder="1" applyAlignment="1" applyProtection="1">
      <alignment horizontal="center" vertical="center" wrapText="1"/>
    </xf>
    <xf numFmtId="0" fontId="12" fillId="11" borderId="4" xfId="0" applyFont="1" applyFill="1" applyBorder="1" applyAlignment="1" applyProtection="1">
      <alignment horizontal="center" vertical="center" wrapText="1"/>
    </xf>
    <xf numFmtId="0" fontId="12" fillId="11" borderId="5" xfId="0" applyFont="1" applyFill="1" applyBorder="1" applyAlignment="1" applyProtection="1">
      <alignment horizontal="center" vertical="center" wrapText="1"/>
    </xf>
    <xf numFmtId="0" fontId="25" fillId="22" borderId="28" xfId="0" applyFont="1" applyFill="1" applyBorder="1" applyAlignment="1" applyProtection="1">
      <alignment horizontal="center" vertical="center" wrapText="1" readingOrder="1"/>
      <protection hidden="1"/>
    </xf>
    <xf numFmtId="0" fontId="25" fillId="22" borderId="37" xfId="0" applyFont="1" applyFill="1" applyBorder="1" applyAlignment="1" applyProtection="1">
      <alignment horizontal="center" vertical="center" wrapText="1" readingOrder="1"/>
      <protection hidden="1"/>
    </xf>
    <xf numFmtId="0" fontId="25" fillId="22" borderId="29" xfId="0" applyFont="1" applyFill="1" applyBorder="1" applyAlignment="1" applyProtection="1">
      <alignment horizontal="center" vertical="center" wrapText="1" readingOrder="1"/>
      <protection hidden="1"/>
    </xf>
    <xf numFmtId="0" fontId="22" fillId="20" borderId="28" xfId="0" applyFont="1" applyFill="1" applyBorder="1" applyAlignment="1" applyProtection="1">
      <alignment horizontal="center" vertical="center" wrapText="1" readingOrder="1"/>
      <protection hidden="1"/>
    </xf>
    <xf numFmtId="0" fontId="22" fillId="20" borderId="29" xfId="0" applyFont="1" applyFill="1" applyBorder="1" applyAlignment="1" applyProtection="1">
      <alignment horizontal="center" vertical="center" wrapText="1" readingOrder="1"/>
      <protection hidden="1"/>
    </xf>
    <xf numFmtId="0" fontId="4" fillId="21" borderId="0" xfId="0" applyFont="1" applyFill="1" applyAlignment="1" applyProtection="1">
      <alignment horizontal="left" vertical="center"/>
      <protection hidden="1"/>
    </xf>
    <xf numFmtId="0" fontId="4" fillId="0" borderId="20" xfId="0" applyFont="1" applyBorder="1" applyAlignment="1" applyProtection="1">
      <alignment horizontal="center"/>
      <protection hidden="1"/>
    </xf>
    <xf numFmtId="0" fontId="7" fillId="23" borderId="21" xfId="0" applyFont="1" applyFill="1" applyBorder="1" applyAlignment="1" applyProtection="1">
      <alignment horizontal="center" vertical="center" wrapText="1" readingOrder="1"/>
      <protection hidden="1"/>
    </xf>
    <xf numFmtId="0" fontId="7" fillId="23" borderId="22" xfId="0" applyFont="1" applyFill="1" applyBorder="1" applyAlignment="1" applyProtection="1">
      <alignment horizontal="center" vertical="center" wrapText="1" readingOrder="1"/>
      <protection hidden="1"/>
    </xf>
    <xf numFmtId="0" fontId="7" fillId="23" borderId="23" xfId="0" applyFont="1" applyFill="1" applyBorder="1" applyAlignment="1" applyProtection="1">
      <alignment horizontal="center" vertical="center" wrapText="1" readingOrder="1"/>
      <protection hidden="1"/>
    </xf>
    <xf numFmtId="0" fontId="27" fillId="23" borderId="30" xfId="0" applyFont="1" applyFill="1" applyBorder="1" applyAlignment="1" applyProtection="1">
      <alignment horizontal="center" vertical="center" readingOrder="1"/>
      <protection hidden="1"/>
    </xf>
    <xf numFmtId="0" fontId="27" fillId="23" borderId="31" xfId="0" applyFont="1" applyFill="1" applyBorder="1" applyAlignment="1" applyProtection="1">
      <alignment horizontal="center" vertical="center" readingOrder="1"/>
      <protection hidden="1"/>
    </xf>
    <xf numFmtId="0" fontId="27" fillId="23" borderId="32" xfId="0" applyFont="1" applyFill="1" applyBorder="1" applyAlignment="1" applyProtection="1">
      <alignment horizontal="center" vertical="center" readingOrder="1"/>
      <protection hidden="1"/>
    </xf>
    <xf numFmtId="0" fontId="27" fillId="23" borderId="33" xfId="0" applyFont="1" applyFill="1" applyBorder="1" applyAlignment="1" applyProtection="1">
      <alignment horizontal="center" vertical="center" readingOrder="1"/>
      <protection hidden="1"/>
    </xf>
    <xf numFmtId="0" fontId="27" fillId="23" borderId="0" xfId="0" applyFont="1" applyFill="1" applyBorder="1" applyAlignment="1" applyProtection="1">
      <alignment horizontal="center" vertical="center" readingOrder="1"/>
      <protection hidden="1"/>
    </xf>
    <xf numFmtId="0" fontId="27" fillId="23" borderId="34" xfId="0" applyFont="1" applyFill="1" applyBorder="1" applyAlignment="1" applyProtection="1">
      <alignment horizontal="center" vertical="center" readingOrder="1"/>
      <protection hidden="1"/>
    </xf>
    <xf numFmtId="0" fontId="27" fillId="23" borderId="25" xfId="0" applyFont="1" applyFill="1" applyBorder="1" applyAlignment="1" applyProtection="1">
      <alignment horizontal="center" vertical="center" readingOrder="1"/>
      <protection hidden="1"/>
    </xf>
    <xf numFmtId="0" fontId="27" fillId="23" borderId="20" xfId="0" applyFont="1" applyFill="1" applyBorder="1" applyAlignment="1" applyProtection="1">
      <alignment horizontal="center" vertical="center" readingOrder="1"/>
      <protection hidden="1"/>
    </xf>
    <xf numFmtId="0" fontId="27" fillId="23" borderId="26" xfId="0" applyFont="1" applyFill="1" applyBorder="1" applyAlignment="1" applyProtection="1">
      <alignment horizontal="center" vertical="center" readingOrder="1"/>
      <protection hidden="1"/>
    </xf>
    <xf numFmtId="0" fontId="6" fillId="23" borderId="21" xfId="0" applyFont="1" applyFill="1" applyBorder="1" applyAlignment="1" applyProtection="1">
      <alignment horizontal="center" vertical="center" readingOrder="1"/>
      <protection hidden="1"/>
    </xf>
    <xf numFmtId="0" fontId="6" fillId="23" borderId="22" xfId="0" applyFont="1" applyFill="1" applyBorder="1" applyAlignment="1" applyProtection="1">
      <alignment horizontal="center" vertical="center" readingOrder="1"/>
      <protection hidden="1"/>
    </xf>
    <xf numFmtId="0" fontId="6" fillId="23" borderId="23" xfId="0" applyFont="1" applyFill="1" applyBorder="1" applyAlignment="1" applyProtection="1">
      <alignment horizontal="center" vertical="center" readingOrder="1"/>
      <protection hidden="1"/>
    </xf>
    <xf numFmtId="0" fontId="27" fillId="23" borderId="21" xfId="0" applyFont="1" applyFill="1" applyBorder="1" applyAlignment="1" applyProtection="1">
      <alignment horizontal="center" vertical="center" readingOrder="1"/>
      <protection hidden="1"/>
    </xf>
    <xf numFmtId="0" fontId="27" fillId="23" borderId="22" xfId="0" applyFont="1" applyFill="1" applyBorder="1" applyAlignment="1" applyProtection="1">
      <alignment horizontal="center" vertical="center" readingOrder="1"/>
      <protection hidden="1"/>
    </xf>
    <xf numFmtId="0" fontId="27" fillId="23" borderId="23" xfId="0" applyFont="1" applyFill="1" applyBorder="1" applyAlignment="1" applyProtection="1">
      <alignment horizontal="center" vertical="center" readingOrder="1"/>
      <protection hidden="1"/>
    </xf>
    <xf numFmtId="0" fontId="27" fillId="23" borderId="21" xfId="0" applyFont="1" applyFill="1" applyBorder="1" applyAlignment="1" applyProtection="1">
      <alignment horizontal="center" vertical="center" wrapText="1" readingOrder="1"/>
      <protection hidden="1"/>
    </xf>
    <xf numFmtId="0" fontId="27" fillId="23" borderId="22" xfId="0" applyFont="1" applyFill="1" applyBorder="1" applyAlignment="1" applyProtection="1">
      <alignment horizontal="center" vertical="center" wrapText="1" readingOrder="1"/>
      <protection hidden="1"/>
    </xf>
    <xf numFmtId="0" fontId="27" fillId="23" borderId="23" xfId="0" applyFont="1" applyFill="1" applyBorder="1" applyAlignment="1" applyProtection="1">
      <alignment horizontal="center" vertical="center" wrapText="1" readingOrder="1"/>
      <protection hidden="1"/>
    </xf>
  </cellXfs>
  <cellStyles count="3">
    <cellStyle name="Comma" xfId="1" builtinId="3"/>
    <cellStyle name="Normal" xfId="0" builtinId="0"/>
    <cellStyle name="Normal 4" xfId="2"/>
  </cellStyles>
  <dxfs count="0"/>
  <tableStyles count="0" defaultTableStyle="TableStyleMedium2" defaultPivotStyle="PivotStyleLight16"/>
  <colors>
    <mruColors>
      <color rgb="FF0000FF"/>
      <color rgb="FFFFCCCC"/>
      <color rgb="FFFFCC99"/>
      <color rgb="FFFFFFFF"/>
      <color rgb="FFFFFFCC"/>
      <color rgb="FFFFFF00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3352798</xdr:colOff>
      <xdr:row>9</xdr:row>
      <xdr:rowOff>266700</xdr:rowOff>
    </xdr:from>
    <xdr:to>
      <xdr:col>1</xdr:col>
      <xdr:colOff>28574</xdr:colOff>
      <xdr:row>11</xdr:row>
      <xdr:rowOff>209550</xdr:rowOff>
    </xdr:to>
    <xdr:sp macro="" textlink="">
      <xdr:nvSpPr>
        <xdr:cNvPr id="2" name="TextBox 1"/>
        <xdr:cNvSpPr txBox="1"/>
      </xdr:nvSpPr>
      <xdr:spPr>
        <a:xfrm>
          <a:off x="3352798" y="2476500"/>
          <a:ext cx="457201" cy="49530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>
              <a:solidFill>
                <a:schemeClr val="accent6">
                  <a:lumMod val="75000"/>
                </a:schemeClr>
              </a:solidFill>
              <a:sym typeface="Wingdings 2"/>
            </a:rPr>
            <a:t></a:t>
          </a:r>
          <a:endParaRPr lang="en-US" sz="3200">
            <a:solidFill>
              <a:schemeClr val="accent6">
                <a:lumMod val="75000"/>
              </a:schemeClr>
            </a:solidFill>
          </a:endParaRPr>
        </a:p>
      </xdr:txBody>
    </xdr:sp>
    <xdr:clientData/>
  </xdr:twoCellAnchor>
  <xdr:twoCellAnchor>
    <xdr:from>
      <xdr:col>7</xdr:col>
      <xdr:colOff>28575</xdr:colOff>
      <xdr:row>9</xdr:row>
      <xdr:rowOff>47625</xdr:rowOff>
    </xdr:from>
    <xdr:to>
      <xdr:col>7</xdr:col>
      <xdr:colOff>561975</xdr:colOff>
      <xdr:row>10</xdr:row>
      <xdr:rowOff>190500</xdr:rowOff>
    </xdr:to>
    <xdr:sp macro="" textlink="">
      <xdr:nvSpPr>
        <xdr:cNvPr id="3" name="TextBox 2"/>
        <xdr:cNvSpPr txBox="1"/>
      </xdr:nvSpPr>
      <xdr:spPr>
        <a:xfrm>
          <a:off x="7343775" y="2257425"/>
          <a:ext cx="533400" cy="41910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>
              <a:solidFill>
                <a:srgbClr val="0000FF"/>
              </a:solidFill>
              <a:sym typeface="Wingdings 2"/>
            </a:rPr>
            <a:t></a:t>
          </a:r>
          <a:endParaRPr lang="en-US" sz="3200">
            <a:solidFill>
              <a:srgbClr val="0000FF"/>
            </a:solidFill>
          </a:endParaRPr>
        </a:p>
      </xdr:txBody>
    </xdr:sp>
    <xdr:clientData/>
  </xdr:twoCellAnchor>
  <xdr:twoCellAnchor>
    <xdr:from>
      <xdr:col>7</xdr:col>
      <xdr:colOff>0</xdr:colOff>
      <xdr:row>21</xdr:row>
      <xdr:rowOff>38100</xdr:rowOff>
    </xdr:from>
    <xdr:to>
      <xdr:col>7</xdr:col>
      <xdr:colOff>533400</xdr:colOff>
      <xdr:row>22</xdr:row>
      <xdr:rowOff>209550</xdr:rowOff>
    </xdr:to>
    <xdr:sp macro="" textlink="">
      <xdr:nvSpPr>
        <xdr:cNvPr id="4" name="TextBox 3"/>
        <xdr:cNvSpPr txBox="1"/>
      </xdr:nvSpPr>
      <xdr:spPr>
        <a:xfrm>
          <a:off x="7315200" y="5562600"/>
          <a:ext cx="533400" cy="447675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>
              <a:solidFill>
                <a:srgbClr val="00B050"/>
              </a:solidFill>
              <a:sym typeface="Wingdings 2"/>
            </a:rPr>
            <a:t></a:t>
          </a:r>
          <a:endParaRPr lang="en-US" sz="3200">
            <a:solidFill>
              <a:srgbClr val="00B050"/>
            </a:solidFill>
          </a:endParaRPr>
        </a:p>
      </xdr:txBody>
    </xdr:sp>
    <xdr:clientData/>
  </xdr:twoCellAnchor>
  <xdr:twoCellAnchor>
    <xdr:from>
      <xdr:col>0</xdr:col>
      <xdr:colOff>2676525</xdr:colOff>
      <xdr:row>8</xdr:row>
      <xdr:rowOff>114300</xdr:rowOff>
    </xdr:from>
    <xdr:to>
      <xdr:col>0</xdr:col>
      <xdr:colOff>2752725</xdr:colOff>
      <xdr:row>8</xdr:row>
      <xdr:rowOff>152400</xdr:rowOff>
    </xdr:to>
    <xdr:cxnSp macro="">
      <xdr:nvCxnSpPr>
        <xdr:cNvPr id="7" name="Straight Connector 6"/>
        <xdr:cNvCxnSpPr/>
      </xdr:nvCxnSpPr>
      <xdr:spPr>
        <a:xfrm flipV="1">
          <a:off x="2676525" y="2047875"/>
          <a:ext cx="76200" cy="38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CB44"/>
  <sheetViews>
    <sheetView tabSelected="1" topLeftCell="A10" workbookViewId="0">
      <selection activeCell="H24" sqref="H24:J24"/>
    </sheetView>
  </sheetViews>
  <sheetFormatPr defaultColWidth="9.140625" defaultRowHeight="21.75" customHeight="1"/>
  <cols>
    <col min="1" max="1" width="56.7109375" style="44" customWidth="1"/>
    <col min="2" max="2" width="10.140625" style="44" customWidth="1"/>
    <col min="3" max="3" width="9" style="44" customWidth="1"/>
    <col min="4" max="4" width="15.42578125" style="44" customWidth="1"/>
    <col min="5" max="5" width="10" style="44" hidden="1" customWidth="1"/>
    <col min="6" max="6" width="8.5703125" style="44" customWidth="1"/>
    <col min="7" max="7" width="11.5703125" style="44" customWidth="1"/>
    <col min="8" max="8" width="27" style="44" customWidth="1"/>
    <col min="9" max="9" width="8.42578125" style="44" customWidth="1"/>
    <col min="10" max="10" width="13.42578125" style="44" customWidth="1"/>
    <col min="11" max="11" width="9.140625" style="45" customWidth="1"/>
    <col min="12" max="70" width="9.140625" style="44" customWidth="1"/>
    <col min="71" max="71" width="9.5703125" style="44" hidden="1" customWidth="1"/>
    <col min="72" max="80" width="9.140625" style="44" hidden="1" customWidth="1"/>
    <col min="81" max="87" width="9.140625" style="44" customWidth="1"/>
    <col min="88" max="16384" width="9.140625" style="44"/>
  </cols>
  <sheetData>
    <row r="1" spans="1:74" ht="21.75" customHeight="1">
      <c r="A1" s="233" t="s">
        <v>77</v>
      </c>
      <c r="B1" s="233"/>
      <c r="C1" s="233"/>
      <c r="D1" s="233"/>
      <c r="E1" s="233"/>
      <c r="F1" s="233"/>
      <c r="G1" s="233"/>
    </row>
    <row r="2" spans="1:74" ht="21.75" customHeight="1">
      <c r="A2" s="46"/>
      <c r="B2" s="245" t="s">
        <v>1</v>
      </c>
      <c r="C2" s="246"/>
      <c r="D2" s="247"/>
      <c r="E2" s="47"/>
      <c r="F2" s="35"/>
      <c r="G2" s="219" t="s">
        <v>58</v>
      </c>
      <c r="H2" s="48" t="s">
        <v>66</v>
      </c>
    </row>
    <row r="3" spans="1:74" ht="21.75" customHeight="1">
      <c r="A3" s="222" t="s">
        <v>71</v>
      </c>
      <c r="B3" s="49" t="s">
        <v>3</v>
      </c>
      <c r="C3" s="229" t="s">
        <v>6</v>
      </c>
      <c r="D3" s="230"/>
      <c r="E3" s="50"/>
      <c r="F3" s="35"/>
      <c r="G3" s="220"/>
      <c r="H3" s="51" t="s">
        <v>70</v>
      </c>
    </row>
    <row r="4" spans="1:74" ht="21.75" customHeight="1">
      <c r="A4" s="223"/>
      <c r="B4" s="52" t="s">
        <v>4</v>
      </c>
      <c r="C4" s="231"/>
      <c r="D4" s="232"/>
      <c r="E4" s="53"/>
      <c r="F4" s="54"/>
      <c r="G4" s="221"/>
      <c r="H4" s="44" t="s">
        <v>67</v>
      </c>
    </row>
    <row r="5" spans="1:74" ht="21.75" hidden="1" customHeight="1">
      <c r="A5" s="55" t="s">
        <v>37</v>
      </c>
      <c r="B5" s="56"/>
      <c r="C5" s="56"/>
      <c r="D5" s="56"/>
      <c r="E5" s="57"/>
      <c r="F5" s="58"/>
      <c r="G5" s="59"/>
    </row>
    <row r="6" spans="1:74" ht="21.75" customHeight="1">
      <c r="A6" s="60" t="s">
        <v>15</v>
      </c>
      <c r="B6" s="61">
        <v>0</v>
      </c>
      <c r="C6" s="225" t="e">
        <f>(B6/B7)</f>
        <v>#DIV/0!</v>
      </c>
      <c r="D6" s="225"/>
      <c r="E6" s="34"/>
      <c r="F6" s="35"/>
      <c r="G6" s="227" t="e">
        <f>C6</f>
        <v>#DIV/0!</v>
      </c>
      <c r="H6" s="44" t="s">
        <v>68</v>
      </c>
    </row>
    <row r="7" spans="1:74" ht="21.75" customHeight="1">
      <c r="A7" s="62"/>
      <c r="B7" s="63">
        <v>0</v>
      </c>
      <c r="C7" s="226"/>
      <c r="D7" s="226"/>
      <c r="E7" s="36"/>
      <c r="F7" s="35"/>
      <c r="G7" s="228"/>
      <c r="H7" s="51" t="s">
        <v>69</v>
      </c>
    </row>
    <row r="8" spans="1:74" ht="21.75" customHeight="1">
      <c r="A8" s="64" t="s">
        <v>16</v>
      </c>
      <c r="B8" s="65">
        <v>0</v>
      </c>
      <c r="C8" s="180" t="e">
        <f>(B8/B9)*100</f>
        <v>#DIV/0!</v>
      </c>
      <c r="D8" s="37" t="s">
        <v>38</v>
      </c>
      <c r="E8" s="38"/>
      <c r="F8" s="35"/>
      <c r="G8" s="224" t="e">
        <f>IF(D9&gt;5,5,D9)</f>
        <v>#DIV/0!</v>
      </c>
      <c r="H8" s="66"/>
      <c r="I8" s="67">
        <v>5</v>
      </c>
      <c r="J8" s="67">
        <v>4</v>
      </c>
      <c r="K8" s="67">
        <v>3</v>
      </c>
      <c r="L8" s="67">
        <v>2</v>
      </c>
      <c r="M8" s="68">
        <v>1</v>
      </c>
      <c r="N8" s="69">
        <v>0</v>
      </c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1"/>
      <c r="BB8" s="71"/>
      <c r="BS8" s="70"/>
      <c r="BT8" s="70"/>
      <c r="BU8" s="70"/>
      <c r="BV8" s="70"/>
    </row>
    <row r="9" spans="1:74" ht="21.75" customHeight="1">
      <c r="A9" s="72"/>
      <c r="B9" s="73">
        <v>0</v>
      </c>
      <c r="C9" s="181"/>
      <c r="D9" s="39" t="e">
        <f>C8*5/40</f>
        <v>#DIV/0!</v>
      </c>
      <c r="E9" s="40"/>
      <c r="F9" s="35"/>
      <c r="G9" s="183"/>
      <c r="H9" s="66"/>
      <c r="I9" s="66"/>
      <c r="J9" s="66"/>
      <c r="K9" s="74"/>
      <c r="L9" s="66"/>
      <c r="M9" s="75"/>
      <c r="N9" s="76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1"/>
      <c r="BB9" s="71"/>
      <c r="BS9" s="70"/>
      <c r="BT9" s="70"/>
      <c r="BU9" s="70"/>
      <c r="BV9" s="70"/>
    </row>
    <row r="10" spans="1:74" ht="21.75" customHeight="1">
      <c r="A10" s="77" t="s">
        <v>17</v>
      </c>
      <c r="B10" s="65">
        <v>0</v>
      </c>
      <c r="C10" s="180" t="e">
        <f>(B10/B11)*100</f>
        <v>#DIV/0!</v>
      </c>
      <c r="D10" s="37" t="s">
        <v>38</v>
      </c>
      <c r="E10" s="41"/>
      <c r="F10" s="35"/>
      <c r="G10" s="182" t="e">
        <f>IF(D11&gt;5,5,D11)</f>
        <v>#DIV/0!</v>
      </c>
      <c r="H10" s="66"/>
      <c r="I10" s="66"/>
      <c r="J10" s="66"/>
      <c r="K10" s="74"/>
      <c r="L10" s="66"/>
      <c r="M10" s="75"/>
      <c r="N10" s="76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1"/>
      <c r="BB10" s="71"/>
      <c r="BS10" s="70"/>
      <c r="BT10" s="70"/>
      <c r="BU10" s="70"/>
      <c r="BV10" s="70"/>
    </row>
    <row r="11" spans="1:74" ht="21.75" customHeight="1">
      <c r="A11" s="175"/>
      <c r="B11" s="73">
        <v>0</v>
      </c>
      <c r="C11" s="181"/>
      <c r="D11" s="42" t="e">
        <f>(C10*5)/60</f>
        <v>#DIV/0!</v>
      </c>
      <c r="E11" s="43"/>
      <c r="F11" s="35"/>
      <c r="G11" s="183"/>
      <c r="H11" s="66"/>
      <c r="I11" s="66"/>
      <c r="J11" s="66"/>
      <c r="K11" s="74"/>
      <c r="L11" s="66"/>
      <c r="M11" s="75"/>
      <c r="N11" s="76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1"/>
      <c r="BB11" s="71"/>
      <c r="BS11" s="70"/>
      <c r="BT11" s="70"/>
      <c r="BU11" s="70"/>
      <c r="BV11" s="70"/>
    </row>
    <row r="12" spans="1:74" ht="21.75" customHeight="1">
      <c r="A12" s="78" t="s">
        <v>57</v>
      </c>
      <c r="B12" s="184" t="s">
        <v>40</v>
      </c>
      <c r="C12" s="184"/>
      <c r="D12" s="79" t="s">
        <v>44</v>
      </c>
      <c r="E12" s="80"/>
      <c r="F12" s="204"/>
      <c r="G12" s="81"/>
      <c r="H12" s="207" t="s">
        <v>41</v>
      </c>
      <c r="I12" s="208"/>
      <c r="J12" s="82" t="s">
        <v>72</v>
      </c>
      <c r="K12" s="83" t="s">
        <v>53</v>
      </c>
      <c r="M12" s="75"/>
      <c r="N12" s="76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1"/>
      <c r="BB12" s="71"/>
      <c r="BS12" s="84" t="s">
        <v>2</v>
      </c>
      <c r="BT12" s="85" t="s">
        <v>2</v>
      </c>
    </row>
    <row r="13" spans="1:74" ht="21.75" customHeight="1">
      <c r="A13" s="86" t="s">
        <v>62</v>
      </c>
      <c r="B13" s="87">
        <v>0</v>
      </c>
      <c r="C13" s="88">
        <f>SUM(B13:B14)</f>
        <v>0</v>
      </c>
      <c r="D13" s="185" t="e">
        <f>(C13/C14)</f>
        <v>#DIV/0!</v>
      </c>
      <c r="E13" s="187"/>
      <c r="F13" s="205"/>
      <c r="G13" s="202">
        <v>5</v>
      </c>
      <c r="H13" s="89" t="s">
        <v>39</v>
      </c>
      <c r="I13" s="90">
        <v>8</v>
      </c>
      <c r="J13" s="91" t="e">
        <f>D13</f>
        <v>#DIV/0!</v>
      </c>
      <c r="K13" s="92" t="e">
        <f>IF(J13&lt;=8,5,IF(J13&gt;8,0))</f>
        <v>#DIV/0!</v>
      </c>
      <c r="L13" s="66"/>
      <c r="M13" s="75"/>
      <c r="N13" s="76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1"/>
      <c r="BB13" s="71"/>
      <c r="BS13" s="84" t="s">
        <v>2</v>
      </c>
      <c r="BT13" s="85" t="s">
        <v>2</v>
      </c>
    </row>
    <row r="14" spans="1:74" ht="21.75" customHeight="1">
      <c r="A14" s="93"/>
      <c r="B14" s="94">
        <v>0</v>
      </c>
      <c r="C14" s="95">
        <v>0</v>
      </c>
      <c r="D14" s="186"/>
      <c r="E14" s="188"/>
      <c r="F14" s="205"/>
      <c r="G14" s="202"/>
      <c r="H14" s="89" t="s">
        <v>49</v>
      </c>
      <c r="I14" s="90">
        <v>20</v>
      </c>
      <c r="J14" s="91" t="e">
        <f>D15</f>
        <v>#DIV/0!</v>
      </c>
      <c r="K14" s="92" t="e">
        <f>IF(J14&lt;=20,5,IF(J14&gt;20,0))</f>
        <v>#DIV/0!</v>
      </c>
      <c r="L14" s="66"/>
      <c r="M14" s="75"/>
      <c r="N14" s="76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1"/>
      <c r="BB14" s="71"/>
      <c r="BS14" s="84" t="s">
        <v>2</v>
      </c>
      <c r="BT14" s="85" t="s">
        <v>2</v>
      </c>
    </row>
    <row r="15" spans="1:74" ht="21.75" customHeight="1">
      <c r="A15" s="96" t="s">
        <v>63</v>
      </c>
      <c r="B15" s="97">
        <v>0</v>
      </c>
      <c r="C15" s="98">
        <f>(B16*2)+B15</f>
        <v>0</v>
      </c>
      <c r="D15" s="189" t="e">
        <f>(C15/C16)</f>
        <v>#DIV/0!</v>
      </c>
      <c r="E15" s="216"/>
      <c r="F15" s="205"/>
      <c r="G15" s="202"/>
      <c r="H15" s="89" t="s">
        <v>50</v>
      </c>
      <c r="I15" s="90">
        <v>20</v>
      </c>
      <c r="J15" s="91" t="e">
        <f>D15</f>
        <v>#DIV/0!</v>
      </c>
      <c r="K15" s="176" t="e">
        <f>IF(J15&lt;=20,5,IF(J15&gt;20,0))</f>
        <v>#DIV/0!</v>
      </c>
      <c r="M15" s="75"/>
      <c r="N15" s="76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1"/>
      <c r="BB15" s="71"/>
      <c r="BS15" s="84" t="s">
        <v>2</v>
      </c>
      <c r="BT15" s="85" t="s">
        <v>2</v>
      </c>
    </row>
    <row r="16" spans="1:74" ht="21.75" customHeight="1">
      <c r="A16" s="93"/>
      <c r="B16" s="94">
        <v>0</v>
      </c>
      <c r="C16" s="95">
        <v>0</v>
      </c>
      <c r="D16" s="186"/>
      <c r="E16" s="188"/>
      <c r="F16" s="205"/>
      <c r="G16" s="202"/>
      <c r="H16" s="99" t="s">
        <v>42</v>
      </c>
      <c r="I16" s="217">
        <v>25</v>
      </c>
      <c r="J16" s="218" t="e">
        <f>D17</f>
        <v>#DIV/0!</v>
      </c>
      <c r="K16" s="179" t="e">
        <f>IF(J16&lt;=25,5,IF(J16&gt;25,0))</f>
        <v>#DIV/0!</v>
      </c>
      <c r="M16" s="75"/>
      <c r="N16" s="76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1"/>
      <c r="BB16" s="71"/>
      <c r="BS16" s="84" t="s">
        <v>2</v>
      </c>
      <c r="BT16" s="85" t="s">
        <v>2</v>
      </c>
    </row>
    <row r="17" spans="1:79" ht="21.75" customHeight="1">
      <c r="A17" s="100" t="s">
        <v>64</v>
      </c>
      <c r="B17" s="97">
        <v>0</v>
      </c>
      <c r="C17" s="101">
        <f>(1.8*B18)+B17</f>
        <v>0</v>
      </c>
      <c r="D17" s="215" t="e">
        <f>(C17/C18)</f>
        <v>#DIV/0!</v>
      </c>
      <c r="E17" s="187"/>
      <c r="F17" s="205"/>
      <c r="G17" s="202"/>
      <c r="H17" s="99" t="s">
        <v>43</v>
      </c>
      <c r="I17" s="217"/>
      <c r="J17" s="218"/>
      <c r="K17" s="179"/>
      <c r="M17" s="75"/>
      <c r="N17" s="76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1"/>
      <c r="BB17" s="71"/>
      <c r="BS17" s="84" t="s">
        <v>2</v>
      </c>
      <c r="BT17" s="85" t="s">
        <v>2</v>
      </c>
    </row>
    <row r="18" spans="1:79" ht="21.75" customHeight="1">
      <c r="A18" s="93"/>
      <c r="B18" s="102">
        <v>0</v>
      </c>
      <c r="C18" s="103">
        <v>0</v>
      </c>
      <c r="D18" s="215"/>
      <c r="E18" s="187"/>
      <c r="F18" s="206"/>
      <c r="G18" s="203"/>
      <c r="H18" s="89" t="s">
        <v>45</v>
      </c>
      <c r="I18" s="90">
        <v>50</v>
      </c>
      <c r="J18" s="104" t="e">
        <f>D17</f>
        <v>#DIV/0!</v>
      </c>
      <c r="K18" s="176" t="e">
        <f>IF(J18&lt;=50,5,IF(J18&gt;50,0,))</f>
        <v>#DIV/0!</v>
      </c>
      <c r="M18" s="75"/>
      <c r="N18" s="76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1"/>
      <c r="BB18" s="71"/>
      <c r="BS18" s="84" t="s">
        <v>2</v>
      </c>
      <c r="BT18" s="85" t="s">
        <v>2</v>
      </c>
    </row>
    <row r="19" spans="1:79" ht="21.75" customHeight="1">
      <c r="A19" s="105" t="s">
        <v>18</v>
      </c>
      <c r="B19" s="212">
        <v>0</v>
      </c>
      <c r="C19" s="213"/>
      <c r="D19" s="213"/>
      <c r="E19" s="214"/>
      <c r="F19" s="54"/>
      <c r="G19" s="156">
        <f>IF(B19&lt;H27,0,IF(B19&lt;I27,1,IF(B19&lt;J27,2,IF(B19&lt;K27,3,IF(B19&lt;L27,3,IF(B19&lt;M27,4,5))))))</f>
        <v>0</v>
      </c>
      <c r="H19" s="106" t="s">
        <v>46</v>
      </c>
      <c r="I19" s="107">
        <v>30</v>
      </c>
      <c r="J19" s="91" t="e">
        <f>D17</f>
        <v>#DIV/0!</v>
      </c>
      <c r="K19" s="176" t="e">
        <f>IF(J19&lt;=30,5,IF(J19&gt;30,0,))</f>
        <v>#DIV/0!</v>
      </c>
      <c r="M19" s="75"/>
      <c r="N19" s="76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1"/>
      <c r="BB19" s="71"/>
      <c r="BS19" s="84"/>
      <c r="BT19" s="85"/>
    </row>
    <row r="20" spans="1:79" ht="21.75" customHeight="1">
      <c r="A20" s="105" t="s">
        <v>19</v>
      </c>
      <c r="B20" s="212">
        <v>0</v>
      </c>
      <c r="C20" s="213"/>
      <c r="D20" s="213"/>
      <c r="E20" s="214"/>
      <c r="F20" s="108"/>
      <c r="G20" s="156">
        <f>IF(B20&lt;H27,0,IF(B20&lt;I27,1,IF(B20&lt;J27,2,IF(B20&lt;K27,3,IF(B20&lt;L27,3,IF(B20&lt;M27,4,5))))))</f>
        <v>0</v>
      </c>
      <c r="H20" s="106" t="s">
        <v>47</v>
      </c>
      <c r="I20" s="107">
        <v>8</v>
      </c>
      <c r="J20" s="91" t="e">
        <f>D17</f>
        <v>#DIV/0!</v>
      </c>
      <c r="K20" s="176" t="e">
        <f>IF(J20&lt;=8,5,IF(J20&gt;8,0))</f>
        <v>#DIV/0!</v>
      </c>
      <c r="M20" s="75"/>
      <c r="N20" s="76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1"/>
      <c r="BB20" s="71"/>
      <c r="BS20" s="84"/>
      <c r="BT20" s="85"/>
    </row>
    <row r="21" spans="1:79" ht="21.75" customHeight="1">
      <c r="A21" s="105" t="s">
        <v>20</v>
      </c>
      <c r="B21" s="212">
        <v>0</v>
      </c>
      <c r="C21" s="213"/>
      <c r="D21" s="213"/>
      <c r="E21" s="214"/>
      <c r="F21" s="108"/>
      <c r="G21" s="156">
        <f>IF(B21&lt;H27,0,IF(B21&lt;I27,1,IF(B21&lt;J27,2,IF(B21&lt;K27,3,IF(B21&lt;L27,3,IF(B21&lt;M27,4,5))))))</f>
        <v>0</v>
      </c>
      <c r="H21" s="109" t="s">
        <v>48</v>
      </c>
      <c r="I21" s="107">
        <v>25</v>
      </c>
      <c r="J21" s="110" t="e">
        <f>D17</f>
        <v>#DIV/0!</v>
      </c>
      <c r="K21" s="176" t="e">
        <f>IF(J21&lt;=25,5,IF(J21&gt;25,0))</f>
        <v>#DIV/0!</v>
      </c>
      <c r="M21" s="75"/>
      <c r="N21" s="76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1"/>
      <c r="BB21" s="71"/>
      <c r="BS21" s="84"/>
      <c r="BT21" s="85"/>
    </row>
    <row r="22" spans="1:79" ht="21.75" customHeight="1">
      <c r="A22" s="105" t="s">
        <v>21</v>
      </c>
      <c r="B22" s="111">
        <v>4</v>
      </c>
      <c r="C22" s="111" t="s">
        <v>65</v>
      </c>
      <c r="D22" s="57"/>
      <c r="E22" s="57"/>
      <c r="F22" s="35"/>
      <c r="G22" s="35"/>
      <c r="H22" s="112"/>
      <c r="I22" s="113"/>
      <c r="J22" s="114"/>
      <c r="L22" s="66"/>
      <c r="M22" s="75"/>
      <c r="N22" s="76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1"/>
      <c r="BB22" s="71"/>
      <c r="BS22" s="84"/>
      <c r="BT22" s="85"/>
    </row>
    <row r="23" spans="1:79" ht="21.75" customHeight="1">
      <c r="A23" s="115" t="s">
        <v>59</v>
      </c>
      <c r="B23" s="116">
        <v>0</v>
      </c>
      <c r="C23" s="237">
        <v>0</v>
      </c>
      <c r="D23" s="117" t="s">
        <v>5</v>
      </c>
      <c r="E23" s="34"/>
      <c r="F23" s="236">
        <f>IF(D24&gt;5,5,D24)</f>
        <v>0</v>
      </c>
      <c r="G23" s="198">
        <f>F23</f>
        <v>0</v>
      </c>
      <c r="H23" s="210" t="s">
        <v>52</v>
      </c>
      <c r="I23" s="211"/>
      <c r="J23" s="211"/>
      <c r="K23" s="118" t="s">
        <v>53</v>
      </c>
      <c r="L23" s="119" t="s">
        <v>51</v>
      </c>
      <c r="M23" s="75"/>
      <c r="N23" s="76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1"/>
      <c r="BB23" s="71"/>
      <c r="BS23" s="120" t="s">
        <v>2</v>
      </c>
      <c r="BT23" s="120" t="s">
        <v>2</v>
      </c>
      <c r="BU23" s="120" t="s">
        <v>2</v>
      </c>
      <c r="BV23" s="120" t="s">
        <v>2</v>
      </c>
      <c r="BW23" s="120" t="s">
        <v>2</v>
      </c>
      <c r="BX23" s="121" t="s">
        <v>2</v>
      </c>
      <c r="BY23" s="122" t="s">
        <v>2</v>
      </c>
      <c r="BZ23" s="123" t="s">
        <v>2</v>
      </c>
      <c r="CA23" s="124" t="s">
        <v>2</v>
      </c>
    </row>
    <row r="24" spans="1:79" ht="21.75" customHeight="1">
      <c r="A24" s="115"/>
      <c r="B24" s="125">
        <v>0</v>
      </c>
      <c r="C24" s="238"/>
      <c r="D24" s="126">
        <f>(C23*5)/60000</f>
        <v>0</v>
      </c>
      <c r="E24" s="127"/>
      <c r="F24" s="209"/>
      <c r="G24" s="198"/>
      <c r="H24" s="200" t="s">
        <v>55</v>
      </c>
      <c r="I24" s="201"/>
      <c r="J24" s="201"/>
      <c r="K24" s="118">
        <v>0</v>
      </c>
      <c r="L24" s="128">
        <f>K24</f>
        <v>0</v>
      </c>
      <c r="M24" s="75"/>
      <c r="N24" s="76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1"/>
      <c r="BB24" s="71"/>
      <c r="BS24" s="120" t="s">
        <v>2</v>
      </c>
      <c r="BT24" s="120" t="s">
        <v>2</v>
      </c>
      <c r="BU24" s="120" t="s">
        <v>2</v>
      </c>
      <c r="BV24" s="120" t="s">
        <v>2</v>
      </c>
      <c r="BW24" s="120" t="s">
        <v>2</v>
      </c>
      <c r="BX24" s="121" t="s">
        <v>2</v>
      </c>
      <c r="BY24" s="122" t="s">
        <v>2</v>
      </c>
      <c r="BZ24" s="123" t="s">
        <v>2</v>
      </c>
      <c r="CA24" s="124" t="s">
        <v>2</v>
      </c>
    </row>
    <row r="25" spans="1:79" ht="21.75" customHeight="1">
      <c r="A25" s="129" t="s">
        <v>60</v>
      </c>
      <c r="B25" s="130">
        <v>0</v>
      </c>
      <c r="C25" s="192">
        <v>0</v>
      </c>
      <c r="D25" s="131" t="s">
        <v>5</v>
      </c>
      <c r="E25" s="132"/>
      <c r="F25" s="190">
        <f>IF(D26&gt;5,5,D26)</f>
        <v>0</v>
      </c>
      <c r="G25" s="198"/>
      <c r="H25" s="199" t="s">
        <v>54</v>
      </c>
      <c r="I25" s="199"/>
      <c r="J25" s="200"/>
      <c r="K25" s="118">
        <v>0</v>
      </c>
      <c r="L25" s="128">
        <f>K25</f>
        <v>0</v>
      </c>
      <c r="M25" s="75"/>
      <c r="N25" s="76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1"/>
      <c r="BB25" s="71"/>
      <c r="BS25" s="120" t="s">
        <v>2</v>
      </c>
      <c r="BT25" s="120" t="s">
        <v>2</v>
      </c>
      <c r="BU25" s="120" t="s">
        <v>2</v>
      </c>
      <c r="BV25" s="120" t="s">
        <v>2</v>
      </c>
      <c r="BW25" s="120" t="s">
        <v>2</v>
      </c>
      <c r="BX25" s="121" t="s">
        <v>2</v>
      </c>
      <c r="BY25" s="122" t="s">
        <v>2</v>
      </c>
      <c r="BZ25" s="123" t="s">
        <v>2</v>
      </c>
      <c r="CA25" s="124" t="s">
        <v>2</v>
      </c>
    </row>
    <row r="26" spans="1:79" ht="21.75" customHeight="1">
      <c r="A26" s="133"/>
      <c r="B26" s="134">
        <v>0</v>
      </c>
      <c r="C26" s="193"/>
      <c r="D26" s="135">
        <f>(C25*5)/50000</f>
        <v>0</v>
      </c>
      <c r="E26" s="127"/>
      <c r="F26" s="209"/>
      <c r="G26" s="198"/>
      <c r="H26" s="200" t="s">
        <v>56</v>
      </c>
      <c r="I26" s="201"/>
      <c r="J26" s="201"/>
      <c r="K26" s="118">
        <v>0</v>
      </c>
      <c r="L26" s="178">
        <f>K26</f>
        <v>0</v>
      </c>
      <c r="BS26" s="136" t="s">
        <v>2</v>
      </c>
      <c r="BT26" s="137" t="s">
        <v>2</v>
      </c>
    </row>
    <row r="27" spans="1:79" ht="21.75" customHeight="1">
      <c r="A27" s="138" t="s">
        <v>61</v>
      </c>
      <c r="B27" s="130">
        <v>0</v>
      </c>
      <c r="C27" s="194" t="e">
        <f>B27/B28</f>
        <v>#DIV/0!</v>
      </c>
      <c r="D27" s="131" t="s">
        <v>5</v>
      </c>
      <c r="E27" s="132"/>
      <c r="F27" s="190" t="e">
        <f>IF(D28&gt;5,5,D28)</f>
        <v>#DIV/0!</v>
      </c>
      <c r="G27" s="198"/>
      <c r="H27" s="177">
        <v>1</v>
      </c>
      <c r="I27" s="177">
        <v>2</v>
      </c>
      <c r="J27" s="177">
        <v>3</v>
      </c>
      <c r="K27" s="177">
        <v>4</v>
      </c>
      <c r="L27" s="177">
        <v>5</v>
      </c>
      <c r="M27" s="177">
        <v>6</v>
      </c>
      <c r="BS27" s="139"/>
      <c r="BT27" s="140"/>
    </row>
    <row r="28" spans="1:79" ht="21.75" customHeight="1">
      <c r="A28" s="141"/>
      <c r="B28" s="142">
        <v>0</v>
      </c>
      <c r="C28" s="195"/>
      <c r="D28" s="143" t="e">
        <f>(C27*5)/25000</f>
        <v>#DIV/0!</v>
      </c>
      <c r="E28" s="36"/>
      <c r="F28" s="191"/>
      <c r="G28" s="198"/>
      <c r="H28" s="167"/>
      <c r="I28" s="167"/>
      <c r="J28" s="167"/>
      <c r="K28" s="167"/>
      <c r="L28" s="167"/>
      <c r="BS28" s="139"/>
      <c r="BT28" s="140"/>
    </row>
    <row r="29" spans="1:79" ht="21.75" customHeight="1">
      <c r="A29" s="105" t="s">
        <v>22</v>
      </c>
      <c r="B29" s="144" t="s">
        <v>2</v>
      </c>
      <c r="C29" s="57"/>
      <c r="D29" s="57"/>
      <c r="E29" s="57"/>
      <c r="F29" s="35"/>
      <c r="G29" s="35"/>
      <c r="H29" s="168"/>
      <c r="I29" s="168"/>
      <c r="J29" s="168"/>
      <c r="K29" s="168"/>
      <c r="L29" s="168"/>
    </row>
    <row r="30" spans="1:79" ht="21.75" customHeight="1">
      <c r="A30" s="115" t="s">
        <v>59</v>
      </c>
      <c r="B30" s="165">
        <v>0</v>
      </c>
      <c r="C30" s="215">
        <v>0</v>
      </c>
      <c r="D30" s="117" t="s">
        <v>5</v>
      </c>
      <c r="E30" s="145"/>
      <c r="F30" s="239">
        <f>IF(D31&gt;5,5,D31)</f>
        <v>0</v>
      </c>
      <c r="G30" s="196" t="e">
        <f>F34</f>
        <v>#DIV/0!</v>
      </c>
      <c r="H30" s="168" t="s">
        <v>0</v>
      </c>
      <c r="I30" s="168"/>
      <c r="J30" s="168"/>
      <c r="K30" s="168"/>
      <c r="L30" s="168"/>
    </row>
    <row r="31" spans="1:79" ht="21.75" customHeight="1">
      <c r="A31" s="115"/>
      <c r="B31" s="125">
        <v>0</v>
      </c>
      <c r="C31" s="186"/>
      <c r="D31" s="135">
        <f>(C30*5)/30</f>
        <v>0</v>
      </c>
      <c r="E31" s="146"/>
      <c r="F31" s="240"/>
      <c r="G31" s="196"/>
      <c r="H31" s="168"/>
      <c r="I31" s="168"/>
      <c r="J31" s="168"/>
      <c r="K31" s="168"/>
      <c r="L31" s="168"/>
    </row>
    <row r="32" spans="1:79" ht="21.75" customHeight="1">
      <c r="A32" s="129" t="s">
        <v>60</v>
      </c>
      <c r="B32" s="166">
        <v>0</v>
      </c>
      <c r="C32" s="189">
        <v>0</v>
      </c>
      <c r="D32" s="147" t="s">
        <v>5</v>
      </c>
      <c r="E32" s="148"/>
      <c r="F32" s="241">
        <f>IF(D33&gt;5,5,D33)</f>
        <v>0</v>
      </c>
      <c r="G32" s="196"/>
      <c r="H32" s="168"/>
      <c r="I32" s="168"/>
      <c r="J32" s="168"/>
      <c r="K32" s="168"/>
      <c r="L32" s="168"/>
    </row>
    <row r="33" spans="1:80" ht="21.75" customHeight="1">
      <c r="A33" s="133"/>
      <c r="B33" s="125">
        <v>0</v>
      </c>
      <c r="C33" s="186"/>
      <c r="D33" s="126">
        <f>(C32*5)/30</f>
        <v>0</v>
      </c>
      <c r="E33" s="146"/>
      <c r="F33" s="240"/>
      <c r="G33" s="196"/>
      <c r="H33" s="168"/>
      <c r="I33" s="168"/>
      <c r="J33" s="168"/>
      <c r="K33" s="168"/>
      <c r="L33" s="168"/>
    </row>
    <row r="34" spans="1:80" ht="21.75" customHeight="1">
      <c r="A34" s="138" t="s">
        <v>61</v>
      </c>
      <c r="B34" s="166">
        <v>0</v>
      </c>
      <c r="C34" s="215" t="e">
        <f>(B34*100)/B35</f>
        <v>#DIV/0!</v>
      </c>
      <c r="D34" s="117" t="s">
        <v>5</v>
      </c>
      <c r="F34" s="239" t="e">
        <f>IF(D35&gt;5,5,D35)</f>
        <v>#DIV/0!</v>
      </c>
      <c r="G34" s="196"/>
      <c r="H34" s="168"/>
      <c r="I34" s="169"/>
      <c r="J34" s="168"/>
      <c r="K34" s="168"/>
      <c r="L34" s="168"/>
    </row>
    <row r="35" spans="1:80" ht="21.75" customHeight="1">
      <c r="A35" s="149"/>
      <c r="B35" s="150">
        <v>0</v>
      </c>
      <c r="C35" s="244"/>
      <c r="D35" s="151" t="e">
        <f>(C34*5)/20</f>
        <v>#DIV/0!</v>
      </c>
      <c r="E35" s="152"/>
      <c r="F35" s="242"/>
      <c r="G35" s="197"/>
      <c r="H35" s="168"/>
      <c r="I35" s="168"/>
      <c r="J35" s="168"/>
      <c r="K35" s="168"/>
      <c r="L35" s="168"/>
    </row>
    <row r="36" spans="1:80" ht="21.75" customHeight="1">
      <c r="A36" s="153" t="s">
        <v>23</v>
      </c>
      <c r="B36" s="243">
        <v>0</v>
      </c>
      <c r="C36" s="243"/>
      <c r="D36" s="243"/>
      <c r="E36" s="154"/>
      <c r="F36" s="155"/>
      <c r="G36" s="156">
        <f>IF(B36&lt;H27,0,IF(B36&lt;I27,1,IF(B36&lt;J27,2,IF(B36&lt;K27,3,IF(B36&lt;L27,3,IF(B36&lt;M27,4,5))))))</f>
        <v>0</v>
      </c>
      <c r="H36" s="157"/>
      <c r="I36" s="66"/>
      <c r="J36" s="66"/>
      <c r="K36" s="74"/>
      <c r="L36" s="66"/>
      <c r="M36" s="75"/>
      <c r="N36" s="76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1"/>
      <c r="BB36" s="71"/>
      <c r="BS36" s="120" t="s">
        <v>2</v>
      </c>
      <c r="BT36" s="120" t="s">
        <v>2</v>
      </c>
      <c r="BU36" s="120" t="s">
        <v>2</v>
      </c>
      <c r="BV36" s="120" t="s">
        <v>2</v>
      </c>
      <c r="BW36" s="120" t="s">
        <v>2</v>
      </c>
      <c r="BX36" s="121" t="s">
        <v>2</v>
      </c>
      <c r="BY36" s="122" t="s">
        <v>2</v>
      </c>
      <c r="BZ36" s="123" t="s">
        <v>2</v>
      </c>
      <c r="CA36" s="124" t="s">
        <v>2</v>
      </c>
    </row>
    <row r="37" spans="1:80" ht="21.75" customHeight="1">
      <c r="A37" s="153" t="s">
        <v>24</v>
      </c>
      <c r="B37" s="243">
        <v>0</v>
      </c>
      <c r="C37" s="243"/>
      <c r="D37" s="243"/>
      <c r="E37" s="154"/>
      <c r="F37" s="155"/>
      <c r="G37" s="156">
        <f>IF(B37&lt;H27,0,IF(B37&lt;I27,1,IF(B37&lt;J27,2,IF(B37&lt;K27,3,IF(B37&lt;L27,3,IF(B37&lt;M27,4,5))))))</f>
        <v>0</v>
      </c>
      <c r="H37" s="157"/>
      <c r="I37" s="66"/>
      <c r="J37" s="66"/>
      <c r="K37" s="74"/>
      <c r="L37" s="66"/>
      <c r="M37" s="75"/>
      <c r="N37" s="76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1"/>
      <c r="BB37" s="71"/>
      <c r="BS37" s="120" t="s">
        <v>2</v>
      </c>
      <c r="BT37" s="120" t="s">
        <v>2</v>
      </c>
      <c r="BU37" s="120" t="s">
        <v>2</v>
      </c>
      <c r="BV37" s="120" t="s">
        <v>2</v>
      </c>
      <c r="BW37" s="120" t="s">
        <v>2</v>
      </c>
      <c r="BX37" s="121" t="s">
        <v>2</v>
      </c>
      <c r="BY37" s="121" t="s">
        <v>2</v>
      </c>
      <c r="BZ37" s="122" t="s">
        <v>2</v>
      </c>
      <c r="CA37" s="123" t="s">
        <v>2</v>
      </c>
      <c r="CB37" s="124" t="s">
        <v>2</v>
      </c>
    </row>
    <row r="38" spans="1:80" ht="43.5" customHeight="1">
      <c r="A38" s="158" t="s">
        <v>25</v>
      </c>
      <c r="B38" s="243">
        <v>0</v>
      </c>
      <c r="C38" s="243"/>
      <c r="D38" s="243"/>
      <c r="E38" s="154"/>
      <c r="F38" s="155"/>
      <c r="G38" s="156">
        <f>IF(B38&lt;H27,0,IF(B38&lt;I27,1,IF(B38&lt;J27,2,IF(B38&lt;K27,3,IF(B38&lt;L27,3,IF(B38&lt;M27,4,5))))))</f>
        <v>0</v>
      </c>
      <c r="H38" s="157"/>
      <c r="I38" s="66"/>
      <c r="J38" s="66"/>
      <c r="K38" s="74"/>
      <c r="L38" s="66"/>
      <c r="M38" s="75"/>
      <c r="N38" s="76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1"/>
      <c r="BB38" s="71"/>
      <c r="BS38" s="120" t="s">
        <v>2</v>
      </c>
      <c r="BT38" s="120" t="s">
        <v>2</v>
      </c>
      <c r="BU38" s="120" t="s">
        <v>2</v>
      </c>
      <c r="BV38" s="120" t="s">
        <v>2</v>
      </c>
      <c r="BW38" s="120" t="s">
        <v>2</v>
      </c>
      <c r="BX38" s="121" t="s">
        <v>2</v>
      </c>
      <c r="BY38" s="121" t="s">
        <v>2</v>
      </c>
      <c r="BZ38" s="122" t="s">
        <v>2</v>
      </c>
      <c r="CA38" s="123" t="s">
        <v>2</v>
      </c>
      <c r="CB38" s="124" t="s">
        <v>2</v>
      </c>
    </row>
    <row r="39" spans="1:80" ht="21.75" customHeight="1">
      <c r="A39" s="153" t="s">
        <v>26</v>
      </c>
      <c r="B39" s="243">
        <v>0</v>
      </c>
      <c r="C39" s="243"/>
      <c r="D39" s="243"/>
      <c r="E39" s="154"/>
      <c r="F39" s="159"/>
      <c r="G39" s="156">
        <f>IF(B39&lt;H27,0,IF(B39&lt;I27,1,IF(B39&lt;J27,2,IF(B39&lt;K27,3,IF(B39&lt;L27,3,IF(B39&lt;M27,4,5))))))</f>
        <v>0</v>
      </c>
      <c r="H39" s="157"/>
      <c r="I39" s="66"/>
      <c r="J39" s="66"/>
      <c r="K39" s="74"/>
      <c r="L39" s="66"/>
      <c r="M39" s="75"/>
      <c r="N39" s="76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1"/>
      <c r="BB39" s="71"/>
      <c r="BS39" s="120" t="s">
        <v>2</v>
      </c>
      <c r="BT39" s="120" t="s">
        <v>2</v>
      </c>
      <c r="BU39" s="120" t="s">
        <v>2</v>
      </c>
      <c r="BV39" s="120" t="s">
        <v>2</v>
      </c>
      <c r="BW39" s="120" t="s">
        <v>2</v>
      </c>
      <c r="BX39" s="121" t="s">
        <v>2</v>
      </c>
      <c r="BY39" s="122" t="s">
        <v>2</v>
      </c>
      <c r="BZ39" s="123" t="s">
        <v>2</v>
      </c>
      <c r="CA39" s="124" t="s">
        <v>2</v>
      </c>
    </row>
    <row r="40" spans="1:80" ht="21.75" customHeight="1">
      <c r="A40" s="160" t="s">
        <v>27</v>
      </c>
      <c r="B40" s="161" t="s">
        <v>2</v>
      </c>
      <c r="G40" s="162" t="e">
        <f>AVERAGE(G6:G11,G13,G19:G21,G23,G30,G36:G39)</f>
        <v>#DIV/0!</v>
      </c>
    </row>
    <row r="41" spans="1:80" ht="21.75" customHeight="1">
      <c r="A41" s="163"/>
      <c r="B41" s="234"/>
      <c r="C41" s="234"/>
      <c r="D41" s="234"/>
    </row>
    <row r="42" spans="1:80" ht="21.75" customHeight="1">
      <c r="B42" s="235"/>
      <c r="C42" s="235"/>
      <c r="D42" s="235"/>
    </row>
    <row r="43" spans="1:80" ht="21.75" customHeight="1">
      <c r="B43" s="235"/>
      <c r="C43" s="235"/>
      <c r="D43" s="235"/>
    </row>
    <row r="44" spans="1:80" ht="21.75" customHeight="1">
      <c r="I44" s="164"/>
    </row>
  </sheetData>
  <mergeCells count="52">
    <mergeCell ref="A1:G1"/>
    <mergeCell ref="B41:D41"/>
    <mergeCell ref="B42:D42"/>
    <mergeCell ref="B43:D43"/>
    <mergeCell ref="F23:F24"/>
    <mergeCell ref="C23:C24"/>
    <mergeCell ref="F30:F31"/>
    <mergeCell ref="F32:F33"/>
    <mergeCell ref="F34:F35"/>
    <mergeCell ref="B36:D36"/>
    <mergeCell ref="B37:D37"/>
    <mergeCell ref="B38:D38"/>
    <mergeCell ref="B39:D39"/>
    <mergeCell ref="C34:C35"/>
    <mergeCell ref="C30:C31"/>
    <mergeCell ref="B2:D2"/>
    <mergeCell ref="G2:G4"/>
    <mergeCell ref="A3:A4"/>
    <mergeCell ref="C8:C9"/>
    <mergeCell ref="G8:G9"/>
    <mergeCell ref="C6:D7"/>
    <mergeCell ref="G6:G7"/>
    <mergeCell ref="C3:D4"/>
    <mergeCell ref="B19:E19"/>
    <mergeCell ref="B20:E20"/>
    <mergeCell ref="D17:D18"/>
    <mergeCell ref="D15:D16"/>
    <mergeCell ref="B21:E21"/>
    <mergeCell ref="E15:E16"/>
    <mergeCell ref="H25:J25"/>
    <mergeCell ref="H26:J26"/>
    <mergeCell ref="G13:G18"/>
    <mergeCell ref="F12:F18"/>
    <mergeCell ref="H12:I12"/>
    <mergeCell ref="F25:F26"/>
    <mergeCell ref="H23:J23"/>
    <mergeCell ref="H24:J24"/>
    <mergeCell ref="I16:I17"/>
    <mergeCell ref="J16:J17"/>
    <mergeCell ref="C32:C33"/>
    <mergeCell ref="F27:F28"/>
    <mergeCell ref="C25:C26"/>
    <mergeCell ref="C27:C28"/>
    <mergeCell ref="G30:G35"/>
    <mergeCell ref="G23:G28"/>
    <mergeCell ref="K16:K17"/>
    <mergeCell ref="C10:C11"/>
    <mergeCell ref="G10:G11"/>
    <mergeCell ref="B12:C12"/>
    <mergeCell ref="D13:D14"/>
    <mergeCell ref="E13:E14"/>
    <mergeCell ref="E17:E18"/>
  </mergeCells>
  <pageMargins left="0.2" right="0.2" top="0.25" bottom="0.25" header="0.3" footer="0.3"/>
  <pageSetup paperSize="9" scale="90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6"/>
  <sheetViews>
    <sheetView topLeftCell="A4" workbookViewId="0">
      <selection activeCell="D18" sqref="D18"/>
    </sheetView>
  </sheetViews>
  <sheetFormatPr defaultColWidth="9.140625" defaultRowHeight="15"/>
  <cols>
    <col min="1" max="1" width="8.85546875" style="21" customWidth="1"/>
    <col min="2" max="2" width="15.28515625" style="21" customWidth="1"/>
    <col min="3" max="5" width="15.7109375" style="21" customWidth="1"/>
    <col min="6" max="6" width="19.5703125" style="21" customWidth="1"/>
    <col min="7" max="7" width="39.42578125" style="21" customWidth="1"/>
    <col min="8" max="16384" width="9.140625" style="21"/>
  </cols>
  <sheetData>
    <row r="1" spans="1:9" ht="26.25">
      <c r="A1" s="20" t="s">
        <v>28</v>
      </c>
      <c r="B1" s="253" t="s">
        <v>76</v>
      </c>
      <c r="C1" s="253"/>
      <c r="D1" s="253"/>
      <c r="E1" s="253"/>
      <c r="F1" s="253"/>
      <c r="G1" s="253"/>
    </row>
    <row r="2" spans="1:9" ht="27" thickBot="1">
      <c r="A2" s="254" t="s">
        <v>29</v>
      </c>
      <c r="B2" s="254"/>
      <c r="C2" s="254"/>
      <c r="D2" s="254"/>
      <c r="E2" s="254"/>
      <c r="F2" s="254"/>
      <c r="G2" s="254"/>
    </row>
    <row r="3" spans="1:9" ht="23.25">
      <c r="A3" s="255" t="s">
        <v>7</v>
      </c>
      <c r="B3" s="258" t="s">
        <v>30</v>
      </c>
      <c r="C3" s="259"/>
      <c r="D3" s="259"/>
      <c r="E3" s="259"/>
      <c r="F3" s="260"/>
      <c r="G3" s="22" t="s">
        <v>12</v>
      </c>
    </row>
    <row r="4" spans="1:9" ht="15.75">
      <c r="A4" s="256"/>
      <c r="B4" s="261"/>
      <c r="C4" s="262"/>
      <c r="D4" s="262"/>
      <c r="E4" s="262"/>
      <c r="F4" s="263"/>
      <c r="G4" s="23" t="s">
        <v>31</v>
      </c>
    </row>
    <row r="5" spans="1:9" ht="16.5" thickBot="1">
      <c r="A5" s="256"/>
      <c r="B5" s="264"/>
      <c r="C5" s="265"/>
      <c r="D5" s="265"/>
      <c r="E5" s="265"/>
      <c r="F5" s="266"/>
      <c r="G5" s="23" t="s">
        <v>32</v>
      </c>
    </row>
    <row r="6" spans="1:9" ht="15.75">
      <c r="A6" s="256"/>
      <c r="B6" s="267" t="s">
        <v>8</v>
      </c>
      <c r="C6" s="270" t="s">
        <v>9</v>
      </c>
      <c r="D6" s="270" t="s">
        <v>10</v>
      </c>
      <c r="E6" s="270" t="s">
        <v>11</v>
      </c>
      <c r="F6" s="273" t="s">
        <v>14</v>
      </c>
      <c r="G6" s="23" t="s">
        <v>33</v>
      </c>
    </row>
    <row r="7" spans="1:9" ht="15.75">
      <c r="A7" s="256"/>
      <c r="B7" s="268"/>
      <c r="C7" s="271"/>
      <c r="D7" s="271"/>
      <c r="E7" s="271"/>
      <c r="F7" s="274"/>
      <c r="G7" s="23" t="s">
        <v>34</v>
      </c>
    </row>
    <row r="8" spans="1:9" ht="16.5" thickBot="1">
      <c r="A8" s="257"/>
      <c r="B8" s="269"/>
      <c r="C8" s="272"/>
      <c r="D8" s="272"/>
      <c r="E8" s="272"/>
      <c r="F8" s="275"/>
      <c r="G8" s="24" t="s">
        <v>35</v>
      </c>
    </row>
    <row r="9" spans="1:9" ht="27.75" thickTop="1" thickBot="1">
      <c r="A9" s="1">
        <v>1</v>
      </c>
      <c r="B9" s="25">
        <v>6</v>
      </c>
      <c r="C9" s="26" t="e">
        <f>AVERAGE(ผลประเมินระดับคณะ!G8,ผลประเมินระดับคณะ!G10,ผลประเมินระดับคณะ!G13)</f>
        <v>#DIV/0!</v>
      </c>
      <c r="D9" s="26">
        <f>AVERAGE(ผลประเมินระดับคณะ!G19,ผลประเมินระดับคณะ!G20)</f>
        <v>0</v>
      </c>
      <c r="E9" s="27" t="e">
        <f>AVERAGE(ผลประเมินระดับคณะ!G6)</f>
        <v>#DIV/0!</v>
      </c>
      <c r="F9" s="26" t="e">
        <f>AVERAGE(ผลประเมินระดับคณะ!G6,ผลประเมินระดับคณะ!G8,ผลประเมินระดับคณะ!G10,ผลประเมินระดับคณะ!G13,ผลประเมินระดับคณะ!G19,ผลประเมินระดับคณะ!G20)</f>
        <v>#DIV/0!</v>
      </c>
      <c r="G9" s="170" t="s">
        <v>73</v>
      </c>
    </row>
    <row r="10" spans="1:9" ht="27" thickBot="1">
      <c r="A10" s="2">
        <v>2</v>
      </c>
      <c r="B10" s="2">
        <v>3</v>
      </c>
      <c r="C10" s="3">
        <f>AVERAGE(ผลประเมินระดับคณะ!G23)</f>
        <v>0</v>
      </c>
      <c r="D10" s="3">
        <f>AVERAGE(ผลประเมินระดับคณะ!G21)</f>
        <v>0</v>
      </c>
      <c r="E10" s="28" t="e">
        <f>AVERAGE(ผลประเมินระดับคณะ!G30)</f>
        <v>#DIV/0!</v>
      </c>
      <c r="F10" s="4" t="e">
        <f>AVERAGE(ผลประเมินระดับคณะ!G21,ผลประเมินระดับคณะ!G27,ผลประเมินระดับคณะ!G30)</f>
        <v>#DIV/0!</v>
      </c>
      <c r="G10" s="171" t="s">
        <v>74</v>
      </c>
    </row>
    <row r="11" spans="1:9" ht="27" thickBot="1">
      <c r="A11" s="5">
        <v>3</v>
      </c>
      <c r="B11" s="5">
        <v>1</v>
      </c>
      <c r="C11" s="6" t="s">
        <v>36</v>
      </c>
      <c r="D11" s="6">
        <f>AVERAGE(ผลประเมินระดับคณะ!G36)</f>
        <v>0</v>
      </c>
      <c r="E11" s="6" t="s">
        <v>36</v>
      </c>
      <c r="F11" s="7">
        <f>AVERAGE(ผลประเมินระดับคณะ!G36)</f>
        <v>0</v>
      </c>
      <c r="G11" s="172" t="s">
        <v>75</v>
      </c>
    </row>
    <row r="12" spans="1:9" ht="27" thickBot="1">
      <c r="A12" s="8">
        <v>4</v>
      </c>
      <c r="B12" s="8">
        <v>1</v>
      </c>
      <c r="C12" s="9" t="s">
        <v>36</v>
      </c>
      <c r="D12" s="9">
        <f>AVERAGE(ผลประเมินระดับคณะ!G37)</f>
        <v>0</v>
      </c>
      <c r="E12" s="9" t="s">
        <v>36</v>
      </c>
      <c r="F12" s="10">
        <f>AVERAGE(ผลประเมินระดับคณะ!G37)</f>
        <v>0</v>
      </c>
      <c r="G12" s="173" t="s">
        <v>75</v>
      </c>
    </row>
    <row r="13" spans="1:9" ht="27" thickBot="1">
      <c r="A13" s="11">
        <v>5</v>
      </c>
      <c r="B13" s="11">
        <v>2</v>
      </c>
      <c r="C13" s="12" t="s">
        <v>36</v>
      </c>
      <c r="D13" s="13">
        <f>AVERAGE(ผลประเมินระดับคณะ!G38:G39)</f>
        <v>0</v>
      </c>
      <c r="E13" s="14" t="s">
        <v>36</v>
      </c>
      <c r="F13" s="15">
        <f>AVERAGE(ผลประเมินระดับคณะ!G38:G39)</f>
        <v>0</v>
      </c>
      <c r="G13" s="174" t="s">
        <v>75</v>
      </c>
    </row>
    <row r="14" spans="1:9" ht="27" thickBot="1">
      <c r="A14" s="16" t="s">
        <v>13</v>
      </c>
      <c r="B14" s="16">
        <v>13</v>
      </c>
      <c r="C14" s="16">
        <v>4</v>
      </c>
      <c r="D14" s="16">
        <v>7</v>
      </c>
      <c r="E14" s="16">
        <v>2</v>
      </c>
      <c r="F14" s="33"/>
      <c r="G14" s="17"/>
    </row>
    <row r="15" spans="1:9" ht="27" hidden="1" thickBot="1">
      <c r="A15" s="251" t="s">
        <v>14</v>
      </c>
      <c r="B15" s="252"/>
      <c r="C15" s="18" t="s">
        <v>2</v>
      </c>
      <c r="D15" s="18" t="s">
        <v>2</v>
      </c>
      <c r="E15" s="18" t="s">
        <v>2</v>
      </c>
      <c r="F15" s="19" t="s">
        <v>2</v>
      </c>
      <c r="G15" s="29" t="s">
        <v>2</v>
      </c>
      <c r="I15" s="30"/>
    </row>
    <row r="16" spans="1:9" ht="36.75" customHeight="1" thickBot="1">
      <c r="A16" s="248" t="s">
        <v>12</v>
      </c>
      <c r="B16" s="249"/>
      <c r="C16" s="249"/>
      <c r="D16" s="249"/>
      <c r="E16" s="250"/>
      <c r="F16" s="32" t="e">
        <f>AVERAGE(ผลประเมินระดับคณะ!G6:G11,ผลประเมินระดับคณะ!G13,ผลประเมินระดับคณะ!G19:G21,ผลประเมินระดับคณะ!G23,ผลประเมินระดับคณะ!G30,ผลประเมินระดับคณะ!G36:G39)</f>
        <v>#DIV/0!</v>
      </c>
      <c r="G16" s="31" t="s">
        <v>73</v>
      </c>
    </row>
  </sheetData>
  <mergeCells count="11">
    <mergeCell ref="A16:E16"/>
    <mergeCell ref="A15:B15"/>
    <mergeCell ref="B1:G1"/>
    <mergeCell ref="A2:G2"/>
    <mergeCell ref="A3:A8"/>
    <mergeCell ref="B3:F5"/>
    <mergeCell ref="B6:B8"/>
    <mergeCell ref="C6:C8"/>
    <mergeCell ref="D6:D8"/>
    <mergeCell ref="E6:E8"/>
    <mergeCell ref="F6:F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ผลประเมินระดับคณะ</vt:lpstr>
      <vt:lpstr>วิเคราะห์องค์ประกอบ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2018-08-15T04:59:05Z</cp:lastPrinted>
  <dcterms:created xsi:type="dcterms:W3CDTF">2016-11-28T03:43:57Z</dcterms:created>
  <dcterms:modified xsi:type="dcterms:W3CDTF">2019-08-15T03:02:35Z</dcterms:modified>
</cp:coreProperties>
</file>